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1700"/>
  </bookViews>
  <sheets>
    <sheet name="звІт" sheetId="1" r:id="rId1"/>
  </sheets>
  <externalReferences>
    <externalReference r:id="rId2"/>
  </externalReferences>
  <definedNames>
    <definedName name="_xlnm.Print_Area" localSheetId="0">звІт!$A$1:$O$1396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67" i="1" l="1"/>
  <c r="I1367" i="1"/>
  <c r="H1367" i="1"/>
  <c r="D1367" i="1"/>
  <c r="N1363" i="1"/>
  <c r="J1363" i="1"/>
  <c r="I1363" i="1"/>
  <c r="H1363" i="1"/>
  <c r="D1363" i="1"/>
  <c r="J1359" i="1"/>
  <c r="N1359" i="1" s="1"/>
  <c r="I1359" i="1"/>
  <c r="H1359" i="1"/>
  <c r="D1359" i="1"/>
  <c r="J1355" i="1"/>
  <c r="I1355" i="1"/>
  <c r="H1355" i="1"/>
  <c r="D1355" i="1"/>
  <c r="E1353" i="1"/>
  <c r="D1353" i="1"/>
  <c r="C1353" i="1"/>
  <c r="I1346" i="1"/>
  <c r="J1344" i="1"/>
  <c r="J1346" i="1" s="1"/>
  <c r="I1344" i="1"/>
  <c r="C1344" i="1"/>
  <c r="J1334" i="1"/>
  <c r="I1334" i="1"/>
  <c r="F1334" i="1"/>
  <c r="M1333" i="1"/>
  <c r="L1333" i="1"/>
  <c r="K1333" i="1"/>
  <c r="N1333" i="1" s="1"/>
  <c r="H1333" i="1"/>
  <c r="K1332" i="1"/>
  <c r="L1355" i="1" s="1"/>
  <c r="N1355" i="1" s="1"/>
  <c r="G1332" i="1"/>
  <c r="G1344" i="1" s="1"/>
  <c r="G1346" i="1" s="1"/>
  <c r="F1332" i="1"/>
  <c r="F1344" i="1" s="1"/>
  <c r="F1346" i="1" s="1"/>
  <c r="D1332" i="1"/>
  <c r="K1325" i="1"/>
  <c r="E1325" i="1"/>
  <c r="M1325" i="1" s="1"/>
  <c r="C1325" i="1"/>
  <c r="L1325" i="1" s="1"/>
  <c r="F1317" i="1"/>
  <c r="E1317" i="1"/>
  <c r="C1332" i="1" s="1"/>
  <c r="C1333" i="1" s="1"/>
  <c r="D1317" i="1"/>
  <c r="B1332" i="1" s="1"/>
  <c r="B1333" i="1" s="1"/>
  <c r="D1315" i="1"/>
  <c r="D1313" i="1"/>
  <c r="C1312" i="1"/>
  <c r="J1310" i="1"/>
  <c r="N1282" i="1"/>
  <c r="J1282" i="1"/>
  <c r="I1282" i="1"/>
  <c r="H1282" i="1"/>
  <c r="D1282" i="1"/>
  <c r="J1278" i="1"/>
  <c r="N1278" i="1" s="1"/>
  <c r="I1278" i="1"/>
  <c r="H1278" i="1"/>
  <c r="D1278" i="1"/>
  <c r="N1274" i="1"/>
  <c r="J1274" i="1"/>
  <c r="I1274" i="1"/>
  <c r="H1274" i="1"/>
  <c r="D1274" i="1"/>
  <c r="J1270" i="1"/>
  <c r="N1270" i="1" s="1"/>
  <c r="I1270" i="1"/>
  <c r="H1270" i="1"/>
  <c r="D1270" i="1"/>
  <c r="E1268" i="1"/>
  <c r="D1268" i="1"/>
  <c r="N1265" i="1"/>
  <c r="J1265" i="1"/>
  <c r="I1265" i="1"/>
  <c r="H1265" i="1"/>
  <c r="D1265" i="1"/>
  <c r="J1261" i="1"/>
  <c r="N1261" i="1" s="1"/>
  <c r="I1261" i="1"/>
  <c r="H1261" i="1"/>
  <c r="D1261" i="1"/>
  <c r="N1257" i="1"/>
  <c r="J1257" i="1"/>
  <c r="I1257" i="1"/>
  <c r="H1257" i="1"/>
  <c r="D1257" i="1"/>
  <c r="L1253" i="1"/>
  <c r="N1253" i="1" s="1"/>
  <c r="J1253" i="1"/>
  <c r="I1253" i="1"/>
  <c r="H1253" i="1"/>
  <c r="D1253" i="1"/>
  <c r="E1251" i="1"/>
  <c r="D1251" i="1"/>
  <c r="N1244" i="1"/>
  <c r="M1244" i="1"/>
  <c r="L1244" i="1"/>
  <c r="K1244" i="1"/>
  <c r="J1244" i="1"/>
  <c r="I1244" i="1"/>
  <c r="H1244" i="1"/>
  <c r="G1244" i="1"/>
  <c r="F1244" i="1"/>
  <c r="K1232" i="1"/>
  <c r="J1232" i="1"/>
  <c r="I1232" i="1"/>
  <c r="G1232" i="1"/>
  <c r="K1231" i="1"/>
  <c r="G1231" i="1"/>
  <c r="M1231" i="1" s="1"/>
  <c r="F1231" i="1"/>
  <c r="L1231" i="1" s="1"/>
  <c r="D1231" i="1"/>
  <c r="K1230" i="1"/>
  <c r="G1230" i="1"/>
  <c r="M1230" i="1" s="1"/>
  <c r="M1232" i="1" s="1"/>
  <c r="F1230" i="1"/>
  <c r="F1232" i="1" s="1"/>
  <c r="D1230" i="1"/>
  <c r="K1223" i="1"/>
  <c r="E1223" i="1"/>
  <c r="M1223" i="1" s="1"/>
  <c r="C1223" i="1"/>
  <c r="L1223" i="1" s="1"/>
  <c r="F1215" i="1"/>
  <c r="E1215" i="1"/>
  <c r="C1230" i="1" s="1"/>
  <c r="C1231" i="1" s="1"/>
  <c r="D1215" i="1"/>
  <c r="C1251" i="1" s="1"/>
  <c r="D1213" i="1"/>
  <c r="D1211" i="1"/>
  <c r="C1210" i="1"/>
  <c r="J1208" i="1"/>
  <c r="J1180" i="1"/>
  <c r="I1180" i="1"/>
  <c r="H1180" i="1"/>
  <c r="D1180" i="1"/>
  <c r="M1179" i="1"/>
  <c r="L1179" i="1"/>
  <c r="N1179" i="1" s="1"/>
  <c r="J1179" i="1"/>
  <c r="I1179" i="1"/>
  <c r="H1179" i="1"/>
  <c r="D1179" i="1"/>
  <c r="J1178" i="1"/>
  <c r="I1178" i="1"/>
  <c r="H1178" i="1"/>
  <c r="D1178" i="1"/>
  <c r="L1174" i="1"/>
  <c r="N1174" i="1" s="1"/>
  <c r="J1174" i="1"/>
  <c r="I1174" i="1"/>
  <c r="H1174" i="1"/>
  <c r="D1174" i="1"/>
  <c r="L1173" i="1"/>
  <c r="N1173" i="1" s="1"/>
  <c r="J1173" i="1"/>
  <c r="I1173" i="1"/>
  <c r="H1173" i="1"/>
  <c r="D1173" i="1"/>
  <c r="L1169" i="1"/>
  <c r="N1169" i="1" s="1"/>
  <c r="J1169" i="1"/>
  <c r="I1169" i="1"/>
  <c r="H1169" i="1"/>
  <c r="D1169" i="1"/>
  <c r="E1167" i="1"/>
  <c r="D1167" i="1"/>
  <c r="J1147" i="1"/>
  <c r="H1147" i="1"/>
  <c r="F1147" i="1"/>
  <c r="M1146" i="1"/>
  <c r="L1146" i="1"/>
  <c r="K1146" i="1"/>
  <c r="N1146" i="1" s="1"/>
  <c r="H1146" i="1"/>
  <c r="I1145" i="1"/>
  <c r="G1145" i="1"/>
  <c r="F1145" i="1"/>
  <c r="H1145" i="1" s="1"/>
  <c r="D1145" i="1"/>
  <c r="B1145" i="1"/>
  <c r="M1138" i="1"/>
  <c r="K1138" i="1"/>
  <c r="E1138" i="1"/>
  <c r="C1138" i="1"/>
  <c r="I1138" i="1" s="1"/>
  <c r="L1138" i="1" s="1"/>
  <c r="F1131" i="1"/>
  <c r="E1131" i="1"/>
  <c r="C1145" i="1" s="1"/>
  <c r="D1131" i="1"/>
  <c r="C1167" i="1" s="1"/>
  <c r="D1129" i="1"/>
  <c r="D1127" i="1"/>
  <c r="C1126" i="1"/>
  <c r="J1124" i="1"/>
  <c r="J1094" i="1"/>
  <c r="L1094" i="1" s="1"/>
  <c r="N1094" i="1" s="1"/>
  <c r="I1094" i="1"/>
  <c r="H1094" i="1"/>
  <c r="D1094" i="1"/>
  <c r="M1092" i="1"/>
  <c r="J1092" i="1"/>
  <c r="I1092" i="1"/>
  <c r="H1092" i="1"/>
  <c r="D1092" i="1"/>
  <c r="L1090" i="1"/>
  <c r="N1090" i="1" s="1"/>
  <c r="J1090" i="1"/>
  <c r="I1090" i="1"/>
  <c r="H1090" i="1"/>
  <c r="D1090" i="1"/>
  <c r="J1088" i="1"/>
  <c r="I1088" i="1"/>
  <c r="H1088" i="1"/>
  <c r="D1088" i="1"/>
  <c r="E1086" i="1"/>
  <c r="D1086" i="1"/>
  <c r="L1083" i="1"/>
  <c r="N1083" i="1" s="1"/>
  <c r="J1083" i="1"/>
  <c r="I1083" i="1"/>
  <c r="H1083" i="1"/>
  <c r="D1083" i="1"/>
  <c r="M1081" i="1"/>
  <c r="J1081" i="1"/>
  <c r="I1081" i="1"/>
  <c r="H1081" i="1"/>
  <c r="D1081" i="1"/>
  <c r="J1079" i="1"/>
  <c r="L1079" i="1" s="1"/>
  <c r="N1079" i="1" s="1"/>
  <c r="I1079" i="1"/>
  <c r="H1079" i="1"/>
  <c r="D1079" i="1"/>
  <c r="J1077" i="1"/>
  <c r="I1077" i="1"/>
  <c r="H1077" i="1"/>
  <c r="D1077" i="1"/>
  <c r="E1075" i="1"/>
  <c r="D1075" i="1"/>
  <c r="J1072" i="1"/>
  <c r="L1072" i="1" s="1"/>
  <c r="N1072" i="1" s="1"/>
  <c r="I1072" i="1"/>
  <c r="H1072" i="1"/>
  <c r="D1072" i="1"/>
  <c r="N1071" i="1"/>
  <c r="J1071" i="1"/>
  <c r="L1071" i="1" s="1"/>
  <c r="I1071" i="1"/>
  <c r="H1071" i="1"/>
  <c r="D1071" i="1"/>
  <c r="J1070" i="1"/>
  <c r="L1070" i="1" s="1"/>
  <c r="N1070" i="1" s="1"/>
  <c r="I1070" i="1"/>
  <c r="H1070" i="1"/>
  <c r="D1070" i="1"/>
  <c r="N1066" i="1"/>
  <c r="J1066" i="1"/>
  <c r="L1066" i="1" s="1"/>
  <c r="I1066" i="1"/>
  <c r="H1066" i="1"/>
  <c r="D1066" i="1"/>
  <c r="J1065" i="1"/>
  <c r="L1065" i="1" s="1"/>
  <c r="N1065" i="1" s="1"/>
  <c r="I1065" i="1"/>
  <c r="H1065" i="1"/>
  <c r="D1065" i="1"/>
  <c r="M1064" i="1"/>
  <c r="J1064" i="1"/>
  <c r="I1064" i="1"/>
  <c r="H1064" i="1"/>
  <c r="D1064" i="1"/>
  <c r="L1060" i="1"/>
  <c r="N1060" i="1" s="1"/>
  <c r="J1060" i="1"/>
  <c r="I1060" i="1"/>
  <c r="H1060" i="1"/>
  <c r="D1060" i="1"/>
  <c r="L1059" i="1"/>
  <c r="N1059" i="1" s="1"/>
  <c r="J1059" i="1"/>
  <c r="I1059" i="1"/>
  <c r="H1059" i="1"/>
  <c r="D1059" i="1"/>
  <c r="L1055" i="1"/>
  <c r="N1055" i="1" s="1"/>
  <c r="J1055" i="1"/>
  <c r="I1055" i="1"/>
  <c r="H1055" i="1"/>
  <c r="D1055" i="1"/>
  <c r="L1054" i="1"/>
  <c r="N1054" i="1" s="1"/>
  <c r="J1054" i="1"/>
  <c r="I1054" i="1"/>
  <c r="H1054" i="1"/>
  <c r="D1054" i="1"/>
  <c r="L1053" i="1"/>
  <c r="N1053" i="1" s="1"/>
  <c r="J1053" i="1"/>
  <c r="I1053" i="1"/>
  <c r="H1053" i="1"/>
  <c r="D1053" i="1"/>
  <c r="L1052" i="1"/>
  <c r="N1052" i="1" s="1"/>
  <c r="J1052" i="1"/>
  <c r="I1052" i="1"/>
  <c r="H1052" i="1"/>
  <c r="D1052" i="1"/>
  <c r="E1050" i="1"/>
  <c r="D1050" i="1"/>
  <c r="C1050" i="1"/>
  <c r="F1043" i="1"/>
  <c r="G1042" i="1"/>
  <c r="J1042" i="1" s="1"/>
  <c r="M1042" i="1" s="1"/>
  <c r="F1042" i="1"/>
  <c r="L1042" i="1" s="1"/>
  <c r="C1042" i="1"/>
  <c r="J1041" i="1"/>
  <c r="M1041" i="1" s="1"/>
  <c r="G1041" i="1"/>
  <c r="G1043" i="1" s="1"/>
  <c r="F1041" i="1"/>
  <c r="I1041" i="1" s="1"/>
  <c r="C1041" i="1"/>
  <c r="K1032" i="1"/>
  <c r="J1032" i="1"/>
  <c r="M1032" i="1" s="1"/>
  <c r="G1032" i="1"/>
  <c r="F1032" i="1"/>
  <c r="L1032" i="1" s="1"/>
  <c r="D1032" i="1"/>
  <c r="L1031" i="1"/>
  <c r="J1031" i="1"/>
  <c r="G1031" i="1"/>
  <c r="F1031" i="1"/>
  <c r="D1031" i="1"/>
  <c r="I1030" i="1"/>
  <c r="K1030" i="1" s="1"/>
  <c r="G1030" i="1"/>
  <c r="F1030" i="1"/>
  <c r="H1030" i="1" s="1"/>
  <c r="D1030" i="1"/>
  <c r="C1030" i="1"/>
  <c r="C1031" i="1" s="1"/>
  <c r="C1032" i="1" s="1"/>
  <c r="B1030" i="1"/>
  <c r="B1031" i="1" s="1"/>
  <c r="B1032" i="1" s="1"/>
  <c r="J1023" i="1"/>
  <c r="J1030" i="1" s="1"/>
  <c r="J1033" i="1" s="1"/>
  <c r="I1023" i="1"/>
  <c r="L1023" i="1" s="1"/>
  <c r="E1023" i="1"/>
  <c r="M1023" i="1" s="1"/>
  <c r="C1023" i="1"/>
  <c r="D1011" i="1"/>
  <c r="D1009" i="1"/>
  <c r="C1008" i="1"/>
  <c r="J1006" i="1"/>
  <c r="N978" i="1"/>
  <c r="J978" i="1"/>
  <c r="L978" i="1" s="1"/>
  <c r="I978" i="1"/>
  <c r="H978" i="1"/>
  <c r="D978" i="1"/>
  <c r="M976" i="1"/>
  <c r="L976" i="1"/>
  <c r="N976" i="1" s="1"/>
  <c r="J976" i="1"/>
  <c r="I976" i="1"/>
  <c r="H976" i="1"/>
  <c r="D976" i="1"/>
  <c r="L974" i="1"/>
  <c r="N974" i="1" s="1"/>
  <c r="J974" i="1"/>
  <c r="I974" i="1"/>
  <c r="H974" i="1"/>
  <c r="D974" i="1"/>
  <c r="M972" i="1"/>
  <c r="J972" i="1"/>
  <c r="L972" i="1" s="1"/>
  <c r="N972" i="1" s="1"/>
  <c r="I972" i="1"/>
  <c r="H972" i="1"/>
  <c r="D972" i="1"/>
  <c r="E970" i="1"/>
  <c r="D970" i="1"/>
  <c r="C970" i="1"/>
  <c r="L967" i="1"/>
  <c r="N967" i="1" s="1"/>
  <c r="J967" i="1"/>
  <c r="I967" i="1"/>
  <c r="H967" i="1"/>
  <c r="D967" i="1"/>
  <c r="L965" i="1"/>
  <c r="N965" i="1" s="1"/>
  <c r="J965" i="1"/>
  <c r="I965" i="1"/>
  <c r="H965" i="1"/>
  <c r="D965" i="1"/>
  <c r="E963" i="1"/>
  <c r="D963" i="1"/>
  <c r="C963" i="1"/>
  <c r="N962" i="1"/>
  <c r="N961" i="1"/>
  <c r="N960" i="1"/>
  <c r="M956" i="1"/>
  <c r="J956" i="1"/>
  <c r="L956" i="1" s="1"/>
  <c r="N956" i="1" s="1"/>
  <c r="I956" i="1"/>
  <c r="H956" i="1"/>
  <c r="D956" i="1"/>
  <c r="N952" i="1"/>
  <c r="J952" i="1"/>
  <c r="L952" i="1" s="1"/>
  <c r="I952" i="1"/>
  <c r="H952" i="1"/>
  <c r="D952" i="1"/>
  <c r="J948" i="1"/>
  <c r="L948" i="1" s="1"/>
  <c r="N948" i="1" s="1"/>
  <c r="I948" i="1"/>
  <c r="H948" i="1"/>
  <c r="D948" i="1"/>
  <c r="N947" i="1"/>
  <c r="J947" i="1"/>
  <c r="L947" i="1" s="1"/>
  <c r="I947" i="1"/>
  <c r="H947" i="1"/>
  <c r="D947" i="1"/>
  <c r="J946" i="1"/>
  <c r="L946" i="1" s="1"/>
  <c r="N946" i="1" s="1"/>
  <c r="I946" i="1"/>
  <c r="H946" i="1"/>
  <c r="D946" i="1"/>
  <c r="N945" i="1"/>
  <c r="J945" i="1"/>
  <c r="L945" i="1" s="1"/>
  <c r="I945" i="1"/>
  <c r="H945" i="1"/>
  <c r="D945" i="1"/>
  <c r="D944" i="1"/>
  <c r="L943" i="1"/>
  <c r="N943" i="1" s="1"/>
  <c r="J943" i="1"/>
  <c r="I943" i="1"/>
  <c r="H943" i="1"/>
  <c r="D943" i="1"/>
  <c r="L942" i="1"/>
  <c r="N942" i="1" s="1"/>
  <c r="J942" i="1"/>
  <c r="I942" i="1"/>
  <c r="H942" i="1"/>
  <c r="D942" i="1"/>
  <c r="E940" i="1"/>
  <c r="D940" i="1"/>
  <c r="C940" i="1"/>
  <c r="M933" i="1"/>
  <c r="L933" i="1"/>
  <c r="K933" i="1"/>
  <c r="J933" i="1"/>
  <c r="I933" i="1"/>
  <c r="H933" i="1"/>
  <c r="G933" i="1"/>
  <c r="F933" i="1"/>
  <c r="N932" i="1"/>
  <c r="N931" i="1"/>
  <c r="N933" i="1" s="1"/>
  <c r="G923" i="1"/>
  <c r="J922" i="1"/>
  <c r="F922" i="1"/>
  <c r="H922" i="1" s="1"/>
  <c r="D922" i="1"/>
  <c r="B922" i="1"/>
  <c r="K921" i="1"/>
  <c r="G921" i="1"/>
  <c r="M921" i="1" s="1"/>
  <c r="F921" i="1"/>
  <c r="L921" i="1" s="1"/>
  <c r="D921" i="1"/>
  <c r="B921" i="1"/>
  <c r="J920" i="1"/>
  <c r="G920" i="1"/>
  <c r="F920" i="1"/>
  <c r="D920" i="1"/>
  <c r="B920" i="1"/>
  <c r="L913" i="1"/>
  <c r="J913" i="1"/>
  <c r="M913" i="1" s="1"/>
  <c r="I913" i="1"/>
  <c r="I920" i="1" s="1"/>
  <c r="K920" i="1" s="1"/>
  <c r="E913" i="1"/>
  <c r="C913" i="1"/>
  <c r="G913" i="1" s="1"/>
  <c r="F905" i="1"/>
  <c r="E905" i="1"/>
  <c r="C920" i="1" s="1"/>
  <c r="C921" i="1" s="1"/>
  <c r="C922" i="1" s="1"/>
  <c r="D905" i="1"/>
  <c r="D903" i="1"/>
  <c r="D901" i="1"/>
  <c r="C900" i="1"/>
  <c r="J898" i="1"/>
  <c r="J868" i="1"/>
  <c r="L868" i="1" s="1"/>
  <c r="N868" i="1" s="1"/>
  <c r="I868" i="1"/>
  <c r="H868" i="1"/>
  <c r="D868" i="1"/>
  <c r="N866" i="1"/>
  <c r="J866" i="1"/>
  <c r="I866" i="1"/>
  <c r="H866" i="1"/>
  <c r="D866" i="1"/>
  <c r="E864" i="1"/>
  <c r="D864" i="1"/>
  <c r="M843" i="1"/>
  <c r="L843" i="1"/>
  <c r="K843" i="1"/>
  <c r="H843" i="1"/>
  <c r="N843" i="1" s="1"/>
  <c r="J842" i="1"/>
  <c r="J844" i="1" s="1"/>
  <c r="I842" i="1"/>
  <c r="I844" i="1" s="1"/>
  <c r="G842" i="1"/>
  <c r="G844" i="1" s="1"/>
  <c r="F842" i="1"/>
  <c r="F844" i="1" s="1"/>
  <c r="D842" i="1"/>
  <c r="K835" i="1"/>
  <c r="E835" i="1"/>
  <c r="M835" i="1" s="1"/>
  <c r="C835" i="1"/>
  <c r="L835" i="1" s="1"/>
  <c r="F827" i="1"/>
  <c r="E827" i="1"/>
  <c r="C842" i="1" s="1"/>
  <c r="D827" i="1"/>
  <c r="C864" i="1" s="1"/>
  <c r="C822" i="1"/>
  <c r="J820" i="1"/>
  <c r="L789" i="1"/>
  <c r="N789" i="1" s="1"/>
  <c r="J789" i="1"/>
  <c r="I789" i="1"/>
  <c r="H789" i="1"/>
  <c r="D789" i="1"/>
  <c r="L787" i="1"/>
  <c r="N787" i="1" s="1"/>
  <c r="J787" i="1"/>
  <c r="I787" i="1"/>
  <c r="H787" i="1"/>
  <c r="D787" i="1"/>
  <c r="L785" i="1"/>
  <c r="N785" i="1" s="1"/>
  <c r="J785" i="1"/>
  <c r="I785" i="1"/>
  <c r="H785" i="1"/>
  <c r="D785" i="1"/>
  <c r="J781" i="1"/>
  <c r="N781" i="1" s="1"/>
  <c r="I781" i="1"/>
  <c r="H781" i="1"/>
  <c r="D781" i="1"/>
  <c r="N778" i="1"/>
  <c r="J778" i="1"/>
  <c r="I778" i="1"/>
  <c r="H778" i="1"/>
  <c r="D778" i="1"/>
  <c r="J775" i="1"/>
  <c r="N775" i="1" s="1"/>
  <c r="I775" i="1"/>
  <c r="H775" i="1"/>
  <c r="D775" i="1"/>
  <c r="N772" i="1"/>
  <c r="J772" i="1"/>
  <c r="I772" i="1"/>
  <c r="H772" i="1"/>
  <c r="D772" i="1"/>
  <c r="D771" i="1"/>
  <c r="L770" i="1"/>
  <c r="J770" i="1"/>
  <c r="N770" i="1" s="1"/>
  <c r="I770" i="1"/>
  <c r="H770" i="1"/>
  <c r="D770" i="1"/>
  <c r="J769" i="1"/>
  <c r="L769" i="1" s="1"/>
  <c r="N769" i="1" s="1"/>
  <c r="I769" i="1"/>
  <c r="H769" i="1"/>
  <c r="D769" i="1"/>
  <c r="E767" i="1"/>
  <c r="D767" i="1"/>
  <c r="C767" i="1"/>
  <c r="M746" i="1"/>
  <c r="L746" i="1"/>
  <c r="K746" i="1"/>
  <c r="H746" i="1"/>
  <c r="N746" i="1" s="1"/>
  <c r="I745" i="1"/>
  <c r="I747" i="1" s="1"/>
  <c r="G745" i="1"/>
  <c r="G747" i="1" s="1"/>
  <c r="F745" i="1"/>
  <c r="F747" i="1" s="1"/>
  <c r="D745" i="1"/>
  <c r="B745" i="1"/>
  <c r="M738" i="1"/>
  <c r="K738" i="1"/>
  <c r="N738" i="1" s="1"/>
  <c r="J738" i="1"/>
  <c r="J745" i="1" s="1"/>
  <c r="E738" i="1"/>
  <c r="C738" i="1"/>
  <c r="G738" i="1" s="1"/>
  <c r="F730" i="1"/>
  <c r="E730" i="1"/>
  <c r="C745" i="1" s="1"/>
  <c r="D730" i="1"/>
  <c r="C725" i="1"/>
  <c r="J723" i="1"/>
  <c r="J692" i="1"/>
  <c r="L692" i="1" s="1"/>
  <c r="N692" i="1" s="1"/>
  <c r="I692" i="1"/>
  <c r="H692" i="1"/>
  <c r="D692" i="1"/>
  <c r="J690" i="1"/>
  <c r="L690" i="1" s="1"/>
  <c r="N690" i="1" s="1"/>
  <c r="I690" i="1"/>
  <c r="H690" i="1"/>
  <c r="D690" i="1"/>
  <c r="N686" i="1"/>
  <c r="J686" i="1"/>
  <c r="I686" i="1"/>
  <c r="H686" i="1"/>
  <c r="D686" i="1"/>
  <c r="J683" i="1"/>
  <c r="N683" i="1" s="1"/>
  <c r="I683" i="1"/>
  <c r="H683" i="1"/>
  <c r="D683" i="1"/>
  <c r="J682" i="1"/>
  <c r="L682" i="1" s="1"/>
  <c r="N682" i="1" s="1"/>
  <c r="I682" i="1"/>
  <c r="H682" i="1"/>
  <c r="D682" i="1"/>
  <c r="J681" i="1"/>
  <c r="L681" i="1" s="1"/>
  <c r="I681" i="1"/>
  <c r="H681" i="1"/>
  <c r="D681" i="1"/>
  <c r="D680" i="1"/>
  <c r="J679" i="1"/>
  <c r="I679" i="1"/>
  <c r="H679" i="1"/>
  <c r="D679" i="1"/>
  <c r="L678" i="1"/>
  <c r="N678" i="1" s="1"/>
  <c r="J678" i="1"/>
  <c r="I678" i="1"/>
  <c r="H678" i="1"/>
  <c r="D678" i="1"/>
  <c r="E676" i="1"/>
  <c r="D676" i="1"/>
  <c r="M657" i="1"/>
  <c r="L657" i="1"/>
  <c r="K657" i="1"/>
  <c r="N657" i="1" s="1"/>
  <c r="H657" i="1"/>
  <c r="J656" i="1"/>
  <c r="J658" i="1" s="1"/>
  <c r="I656" i="1"/>
  <c r="I658" i="1" s="1"/>
  <c r="G656" i="1"/>
  <c r="G658" i="1" s="1"/>
  <c r="F656" i="1"/>
  <c r="F658" i="1" s="1"/>
  <c r="D656" i="1"/>
  <c r="K649" i="1"/>
  <c r="E649" i="1"/>
  <c r="M649" i="1" s="1"/>
  <c r="C649" i="1"/>
  <c r="L649" i="1" s="1"/>
  <c r="F641" i="1"/>
  <c r="E641" i="1"/>
  <c r="C656" i="1" s="1"/>
  <c r="D641" i="1"/>
  <c r="C676" i="1" s="1"/>
  <c r="C636" i="1"/>
  <c r="J634" i="1"/>
  <c r="J603" i="1"/>
  <c r="L603" i="1" s="1"/>
  <c r="N603" i="1" s="1"/>
  <c r="I603" i="1"/>
  <c r="H603" i="1"/>
  <c r="D603" i="1"/>
  <c r="J602" i="1"/>
  <c r="L602" i="1" s="1"/>
  <c r="N602" i="1" s="1"/>
  <c r="I602" i="1"/>
  <c r="H602" i="1"/>
  <c r="D602" i="1"/>
  <c r="J600" i="1"/>
  <c r="L600" i="1" s="1"/>
  <c r="N600" i="1" s="1"/>
  <c r="I600" i="1"/>
  <c r="H600" i="1"/>
  <c r="D600" i="1"/>
  <c r="J599" i="1"/>
  <c r="L599" i="1" s="1"/>
  <c r="N599" i="1" s="1"/>
  <c r="I599" i="1"/>
  <c r="H599" i="1"/>
  <c r="D599" i="1"/>
  <c r="J598" i="1"/>
  <c r="L598" i="1" s="1"/>
  <c r="N598" i="1" s="1"/>
  <c r="I598" i="1"/>
  <c r="H598" i="1"/>
  <c r="D598" i="1"/>
  <c r="J596" i="1"/>
  <c r="L596" i="1" s="1"/>
  <c r="N596" i="1" s="1"/>
  <c r="I596" i="1"/>
  <c r="H596" i="1"/>
  <c r="D596" i="1"/>
  <c r="J595" i="1"/>
  <c r="L595" i="1" s="1"/>
  <c r="N595" i="1" s="1"/>
  <c r="I595" i="1"/>
  <c r="H595" i="1"/>
  <c r="D595" i="1"/>
  <c r="J594" i="1"/>
  <c r="L594" i="1" s="1"/>
  <c r="N594" i="1" s="1"/>
  <c r="I594" i="1"/>
  <c r="H594" i="1"/>
  <c r="D594" i="1"/>
  <c r="J593" i="1"/>
  <c r="L593" i="1" s="1"/>
  <c r="N593" i="1" s="1"/>
  <c r="I593" i="1"/>
  <c r="H593" i="1"/>
  <c r="D593" i="1"/>
  <c r="D592" i="1"/>
  <c r="L591" i="1"/>
  <c r="N591" i="1" s="1"/>
  <c r="J591" i="1"/>
  <c r="I591" i="1"/>
  <c r="H591" i="1"/>
  <c r="D591" i="1"/>
  <c r="L590" i="1"/>
  <c r="N590" i="1" s="1"/>
  <c r="J590" i="1"/>
  <c r="I590" i="1"/>
  <c r="H590" i="1"/>
  <c r="D590" i="1"/>
  <c r="E588" i="1"/>
  <c r="D588" i="1"/>
  <c r="M569" i="1"/>
  <c r="L569" i="1"/>
  <c r="K569" i="1"/>
  <c r="H569" i="1"/>
  <c r="N569" i="1" s="1"/>
  <c r="G568" i="1"/>
  <c r="G570" i="1" s="1"/>
  <c r="F568" i="1"/>
  <c r="F570" i="1" s="1"/>
  <c r="D568" i="1"/>
  <c r="J561" i="1"/>
  <c r="J568" i="1" s="1"/>
  <c r="I561" i="1"/>
  <c r="L561" i="1" s="1"/>
  <c r="E561" i="1"/>
  <c r="M561" i="1" s="1"/>
  <c r="C561" i="1"/>
  <c r="G561" i="1" s="1"/>
  <c r="F553" i="1"/>
  <c r="E553" i="1"/>
  <c r="C568" i="1" s="1"/>
  <c r="D553" i="1"/>
  <c r="C588" i="1" s="1"/>
  <c r="C548" i="1"/>
  <c r="J546" i="1"/>
  <c r="N521" i="1"/>
  <c r="I521" i="1"/>
  <c r="H521" i="1"/>
  <c r="D521" i="1"/>
  <c r="N519" i="1"/>
  <c r="I519" i="1"/>
  <c r="H519" i="1"/>
  <c r="D519" i="1"/>
  <c r="L518" i="1"/>
  <c r="N518" i="1" s="1"/>
  <c r="J518" i="1"/>
  <c r="I518" i="1"/>
  <c r="H518" i="1"/>
  <c r="D518" i="1"/>
  <c r="N516" i="1"/>
  <c r="I516" i="1"/>
  <c r="H516" i="1"/>
  <c r="D516" i="1"/>
  <c r="L515" i="1"/>
  <c r="N515" i="1" s="1"/>
  <c r="J515" i="1"/>
  <c r="I515" i="1"/>
  <c r="H515" i="1"/>
  <c r="D515" i="1"/>
  <c r="L513" i="1"/>
  <c r="N513" i="1" s="1"/>
  <c r="J513" i="1"/>
  <c r="I513" i="1"/>
  <c r="H513" i="1"/>
  <c r="D513" i="1"/>
  <c r="L510" i="1"/>
  <c r="N510" i="1" s="1"/>
  <c r="J510" i="1"/>
  <c r="I510" i="1"/>
  <c r="H510" i="1"/>
  <c r="D510" i="1"/>
  <c r="L507" i="1"/>
  <c r="N507" i="1" s="1"/>
  <c r="J507" i="1"/>
  <c r="I507" i="1"/>
  <c r="H507" i="1"/>
  <c r="D507" i="1"/>
  <c r="L506" i="1"/>
  <c r="N506" i="1" s="1"/>
  <c r="J506" i="1"/>
  <c r="I506" i="1"/>
  <c r="H506" i="1"/>
  <c r="D506" i="1"/>
  <c r="D505" i="1"/>
  <c r="J504" i="1"/>
  <c r="L504" i="1" s="1"/>
  <c r="N504" i="1" s="1"/>
  <c r="I504" i="1"/>
  <c r="H504" i="1"/>
  <c r="D504" i="1"/>
  <c r="J503" i="1"/>
  <c r="L503" i="1" s="1"/>
  <c r="N503" i="1" s="1"/>
  <c r="I503" i="1"/>
  <c r="H503" i="1"/>
  <c r="D503" i="1"/>
  <c r="E501" i="1"/>
  <c r="D501" i="1"/>
  <c r="C501" i="1"/>
  <c r="M482" i="1"/>
  <c r="L482" i="1"/>
  <c r="K482" i="1"/>
  <c r="H482" i="1"/>
  <c r="N482" i="1" s="1"/>
  <c r="J481" i="1"/>
  <c r="J483" i="1" s="1"/>
  <c r="G481" i="1"/>
  <c r="G483" i="1" s="1"/>
  <c r="F481" i="1"/>
  <c r="F483" i="1" s="1"/>
  <c r="D481" i="1"/>
  <c r="B481" i="1"/>
  <c r="R476" i="1"/>
  <c r="I474" i="1"/>
  <c r="K474" i="1" s="1"/>
  <c r="E474" i="1"/>
  <c r="M474" i="1" s="1"/>
  <c r="C474" i="1"/>
  <c r="G474" i="1" s="1"/>
  <c r="Q473" i="1"/>
  <c r="Q474" i="1" s="1"/>
  <c r="F466" i="1"/>
  <c r="E466" i="1"/>
  <c r="C481" i="1" s="1"/>
  <c r="D466" i="1"/>
  <c r="D464" i="1"/>
  <c r="D462" i="1"/>
  <c r="C461" i="1"/>
  <c r="J459" i="1"/>
  <c r="J432" i="1"/>
  <c r="L432" i="1" s="1"/>
  <c r="N432" i="1" s="1"/>
  <c r="I432" i="1"/>
  <c r="H432" i="1"/>
  <c r="D432" i="1"/>
  <c r="N430" i="1"/>
  <c r="I430" i="1"/>
  <c r="H430" i="1"/>
  <c r="D430" i="1"/>
  <c r="N429" i="1"/>
  <c r="L429" i="1"/>
  <c r="I429" i="1"/>
  <c r="H429" i="1"/>
  <c r="D429" i="1"/>
  <c r="L427" i="1"/>
  <c r="N427" i="1" s="1"/>
  <c r="J427" i="1"/>
  <c r="I427" i="1"/>
  <c r="H427" i="1"/>
  <c r="D427" i="1"/>
  <c r="L426" i="1"/>
  <c r="N426" i="1" s="1"/>
  <c r="J426" i="1"/>
  <c r="I426" i="1"/>
  <c r="H426" i="1"/>
  <c r="D426" i="1"/>
  <c r="L423" i="1"/>
  <c r="N423" i="1" s="1"/>
  <c r="J423" i="1"/>
  <c r="I423" i="1"/>
  <c r="H423" i="1"/>
  <c r="D423" i="1"/>
  <c r="L422" i="1"/>
  <c r="N422" i="1" s="1"/>
  <c r="J422" i="1"/>
  <c r="I422" i="1"/>
  <c r="H422" i="1"/>
  <c r="D422" i="1"/>
  <c r="L421" i="1"/>
  <c r="N421" i="1" s="1"/>
  <c r="J421" i="1"/>
  <c r="I421" i="1"/>
  <c r="H421" i="1"/>
  <c r="D421" i="1"/>
  <c r="L420" i="1"/>
  <c r="N420" i="1" s="1"/>
  <c r="J420" i="1"/>
  <c r="I420" i="1"/>
  <c r="H420" i="1"/>
  <c r="D420" i="1"/>
  <c r="L419" i="1"/>
  <c r="N419" i="1" s="1"/>
  <c r="J419" i="1"/>
  <c r="I419" i="1"/>
  <c r="H419" i="1"/>
  <c r="D419" i="1"/>
  <c r="L418" i="1"/>
  <c r="N418" i="1" s="1"/>
  <c r="J418" i="1"/>
  <c r="D418" i="1"/>
  <c r="L417" i="1"/>
  <c r="N417" i="1" s="1"/>
  <c r="J417" i="1"/>
  <c r="I417" i="1"/>
  <c r="H417" i="1"/>
  <c r="D417" i="1"/>
  <c r="L416" i="1"/>
  <c r="N416" i="1" s="1"/>
  <c r="J416" i="1"/>
  <c r="I416" i="1"/>
  <c r="H416" i="1"/>
  <c r="D416" i="1"/>
  <c r="J415" i="1"/>
  <c r="I415" i="1"/>
  <c r="H415" i="1"/>
  <c r="D415" i="1"/>
  <c r="E413" i="1"/>
  <c r="D413" i="1"/>
  <c r="M394" i="1"/>
  <c r="L394" i="1"/>
  <c r="K394" i="1"/>
  <c r="N394" i="1" s="1"/>
  <c r="H394" i="1"/>
  <c r="J393" i="1"/>
  <c r="M393" i="1" s="1"/>
  <c r="M395" i="1" s="1"/>
  <c r="I393" i="1"/>
  <c r="I395" i="1" s="1"/>
  <c r="G393" i="1"/>
  <c r="G395" i="1" s="1"/>
  <c r="F393" i="1"/>
  <c r="F395" i="1" s="1"/>
  <c r="D393" i="1"/>
  <c r="C393" i="1"/>
  <c r="K386" i="1"/>
  <c r="E386" i="1"/>
  <c r="M386" i="1" s="1"/>
  <c r="C386" i="1"/>
  <c r="L386" i="1" s="1"/>
  <c r="F378" i="1"/>
  <c r="E378" i="1"/>
  <c r="D378" i="1"/>
  <c r="C413" i="1" s="1"/>
  <c r="D376" i="1"/>
  <c r="D374" i="1"/>
  <c r="C373" i="1"/>
  <c r="J371" i="1"/>
  <c r="M345" i="1"/>
  <c r="J345" i="1"/>
  <c r="I345" i="1"/>
  <c r="H345" i="1"/>
  <c r="D345" i="1"/>
  <c r="M342" i="1"/>
  <c r="J342" i="1"/>
  <c r="I342" i="1"/>
  <c r="H342" i="1"/>
  <c r="D342" i="1"/>
  <c r="L338" i="1"/>
  <c r="N338" i="1" s="1"/>
  <c r="J338" i="1"/>
  <c r="I338" i="1"/>
  <c r="H338" i="1"/>
  <c r="D338" i="1"/>
  <c r="J337" i="1"/>
  <c r="I337" i="1"/>
  <c r="H337" i="1"/>
  <c r="D337" i="1"/>
  <c r="M336" i="1"/>
  <c r="J336" i="1"/>
  <c r="I336" i="1"/>
  <c r="H336" i="1"/>
  <c r="D336" i="1"/>
  <c r="N332" i="1"/>
  <c r="J332" i="1"/>
  <c r="L332" i="1" s="1"/>
  <c r="I332" i="1"/>
  <c r="H332" i="1"/>
  <c r="D332" i="1"/>
  <c r="J331" i="1"/>
  <c r="L331" i="1" s="1"/>
  <c r="N331" i="1" s="1"/>
  <c r="I331" i="1"/>
  <c r="H331" i="1"/>
  <c r="D331" i="1"/>
  <c r="N330" i="1"/>
  <c r="J330" i="1"/>
  <c r="L330" i="1" s="1"/>
  <c r="I330" i="1"/>
  <c r="H330" i="1"/>
  <c r="D330" i="1"/>
  <c r="J329" i="1"/>
  <c r="I329" i="1"/>
  <c r="H329" i="1"/>
  <c r="D329" i="1"/>
  <c r="N328" i="1"/>
  <c r="J328" i="1"/>
  <c r="L328" i="1" s="1"/>
  <c r="I328" i="1"/>
  <c r="H328" i="1"/>
  <c r="D328" i="1"/>
  <c r="J324" i="1"/>
  <c r="L324" i="1" s="1"/>
  <c r="N324" i="1" s="1"/>
  <c r="I324" i="1"/>
  <c r="H324" i="1"/>
  <c r="D324" i="1"/>
  <c r="N323" i="1"/>
  <c r="J323" i="1"/>
  <c r="L323" i="1" s="1"/>
  <c r="I323" i="1"/>
  <c r="H323" i="1"/>
  <c r="D323" i="1"/>
  <c r="J320" i="1"/>
  <c r="L320" i="1" s="1"/>
  <c r="N320" i="1" s="1"/>
  <c r="I320" i="1"/>
  <c r="H320" i="1"/>
  <c r="D320" i="1"/>
  <c r="N319" i="1"/>
  <c r="J319" i="1"/>
  <c r="L319" i="1" s="1"/>
  <c r="I319" i="1"/>
  <c r="H319" i="1"/>
  <c r="D319" i="1"/>
  <c r="D318" i="1"/>
  <c r="L317" i="1"/>
  <c r="N317" i="1" s="1"/>
  <c r="J317" i="1"/>
  <c r="I317" i="1"/>
  <c r="H317" i="1"/>
  <c r="D317" i="1"/>
  <c r="L316" i="1"/>
  <c r="N316" i="1" s="1"/>
  <c r="J316" i="1"/>
  <c r="I316" i="1"/>
  <c r="H316" i="1"/>
  <c r="D316" i="1"/>
  <c r="D314" i="1"/>
  <c r="C314" i="1"/>
  <c r="C298" i="1"/>
  <c r="M292" i="1"/>
  <c r="L292" i="1"/>
  <c r="K292" i="1"/>
  <c r="N292" i="1" s="1"/>
  <c r="H292" i="1"/>
  <c r="J291" i="1"/>
  <c r="M291" i="1" s="1"/>
  <c r="M293" i="1" s="1"/>
  <c r="G291" i="1"/>
  <c r="G293" i="1" s="1"/>
  <c r="F291" i="1"/>
  <c r="F293" i="1" s="1"/>
  <c r="D291" i="1"/>
  <c r="C291" i="1"/>
  <c r="B291" i="1"/>
  <c r="A291" i="1"/>
  <c r="C286" i="1"/>
  <c r="J284" i="1"/>
  <c r="M284" i="1" s="1"/>
  <c r="E284" i="1"/>
  <c r="C284" i="1"/>
  <c r="I284" i="1" s="1"/>
  <c r="C279" i="1"/>
  <c r="F277" i="1"/>
  <c r="E277" i="1"/>
  <c r="D277" i="1"/>
  <c r="F276" i="1"/>
  <c r="E276" i="1"/>
  <c r="D276" i="1"/>
  <c r="D274" i="1"/>
  <c r="D272" i="1"/>
  <c r="C271" i="1"/>
  <c r="J269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M244" i="1"/>
  <c r="J244" i="1"/>
  <c r="G244" i="1"/>
  <c r="D244" i="1"/>
  <c r="C244" i="1"/>
  <c r="B244" i="1"/>
  <c r="A244" i="1"/>
  <c r="L240" i="1"/>
  <c r="N240" i="1" s="1"/>
  <c r="J240" i="1"/>
  <c r="I240" i="1"/>
  <c r="H240" i="1"/>
  <c r="D240" i="1"/>
  <c r="M236" i="1"/>
  <c r="J236" i="1"/>
  <c r="I236" i="1"/>
  <c r="H236" i="1"/>
  <c r="D236" i="1"/>
  <c r="J234" i="1"/>
  <c r="L234" i="1" s="1"/>
  <c r="N234" i="1" s="1"/>
  <c r="I234" i="1"/>
  <c r="H234" i="1"/>
  <c r="D234" i="1"/>
  <c r="J230" i="1"/>
  <c r="I230" i="1"/>
  <c r="H230" i="1"/>
  <c r="D230" i="1"/>
  <c r="D228" i="1"/>
  <c r="C228" i="1"/>
  <c r="J227" i="1"/>
  <c r="L227" i="1" s="1"/>
  <c r="N227" i="1" s="1"/>
  <c r="I227" i="1"/>
  <c r="H227" i="1"/>
  <c r="D227" i="1"/>
  <c r="M223" i="1"/>
  <c r="J223" i="1"/>
  <c r="I223" i="1"/>
  <c r="H223" i="1"/>
  <c r="D223" i="1"/>
  <c r="L221" i="1"/>
  <c r="N221" i="1" s="1"/>
  <c r="J221" i="1"/>
  <c r="I221" i="1"/>
  <c r="H221" i="1"/>
  <c r="D221" i="1"/>
  <c r="J217" i="1"/>
  <c r="I217" i="1"/>
  <c r="H217" i="1"/>
  <c r="D217" i="1"/>
  <c r="D215" i="1"/>
  <c r="C215" i="1"/>
  <c r="L212" i="1"/>
  <c r="N212" i="1" s="1"/>
  <c r="J212" i="1"/>
  <c r="I212" i="1"/>
  <c r="H212" i="1"/>
  <c r="D212" i="1"/>
  <c r="M208" i="1"/>
  <c r="J208" i="1"/>
  <c r="I208" i="1"/>
  <c r="H208" i="1"/>
  <c r="D208" i="1"/>
  <c r="M205" i="1"/>
  <c r="J205" i="1"/>
  <c r="I205" i="1"/>
  <c r="H205" i="1"/>
  <c r="D205" i="1"/>
  <c r="J201" i="1"/>
  <c r="L201" i="1" s="1"/>
  <c r="I201" i="1"/>
  <c r="H201" i="1"/>
  <c r="D201" i="1"/>
  <c r="J197" i="1"/>
  <c r="L197" i="1" s="1"/>
  <c r="N197" i="1" s="1"/>
  <c r="I197" i="1"/>
  <c r="H197" i="1"/>
  <c r="D197" i="1"/>
  <c r="J194" i="1"/>
  <c r="L194" i="1" s="1"/>
  <c r="N194" i="1" s="1"/>
  <c r="I194" i="1"/>
  <c r="H194" i="1"/>
  <c r="D194" i="1"/>
  <c r="J191" i="1"/>
  <c r="L191" i="1" s="1"/>
  <c r="N191" i="1" s="1"/>
  <c r="I191" i="1"/>
  <c r="H191" i="1"/>
  <c r="D191" i="1"/>
  <c r="J188" i="1"/>
  <c r="L188" i="1" s="1"/>
  <c r="N188" i="1" s="1"/>
  <c r="I188" i="1"/>
  <c r="H188" i="1"/>
  <c r="D188" i="1"/>
  <c r="J185" i="1"/>
  <c r="L185" i="1" s="1"/>
  <c r="N185" i="1" s="1"/>
  <c r="I185" i="1"/>
  <c r="H185" i="1"/>
  <c r="D185" i="1"/>
  <c r="J184" i="1"/>
  <c r="D184" i="1"/>
  <c r="J183" i="1"/>
  <c r="L183" i="1" s="1"/>
  <c r="N183" i="1" s="1"/>
  <c r="I183" i="1"/>
  <c r="H183" i="1"/>
  <c r="D183" i="1"/>
  <c r="J182" i="1"/>
  <c r="L182" i="1" s="1"/>
  <c r="N182" i="1" s="1"/>
  <c r="I182" i="1"/>
  <c r="H182" i="1"/>
  <c r="D182" i="1"/>
  <c r="J181" i="1"/>
  <c r="L181" i="1" s="1"/>
  <c r="N181" i="1" s="1"/>
  <c r="I181" i="1"/>
  <c r="H181" i="1"/>
  <c r="D181" i="1"/>
  <c r="E179" i="1"/>
  <c r="D179" i="1"/>
  <c r="C179" i="1"/>
  <c r="C174" i="1"/>
  <c r="C172" i="1"/>
  <c r="J171" i="1"/>
  <c r="M171" i="1" s="1"/>
  <c r="G171" i="1"/>
  <c r="F171" i="1"/>
  <c r="I171" i="1" s="1"/>
  <c r="C171" i="1"/>
  <c r="J170" i="1"/>
  <c r="M170" i="1" s="1"/>
  <c r="G170" i="1"/>
  <c r="F170" i="1"/>
  <c r="I170" i="1" s="1"/>
  <c r="C170" i="1"/>
  <c r="J169" i="1"/>
  <c r="M169" i="1" s="1"/>
  <c r="G169" i="1"/>
  <c r="F169" i="1"/>
  <c r="I169" i="1" s="1"/>
  <c r="C169" i="1"/>
  <c r="J168" i="1"/>
  <c r="M168" i="1" s="1"/>
  <c r="M172" i="1" s="1"/>
  <c r="G168" i="1"/>
  <c r="G172" i="1" s="1"/>
  <c r="F168" i="1"/>
  <c r="I168" i="1" s="1"/>
  <c r="C168" i="1"/>
  <c r="N167" i="1"/>
  <c r="M167" i="1"/>
  <c r="L167" i="1"/>
  <c r="K167" i="1"/>
  <c r="J167" i="1"/>
  <c r="I167" i="1"/>
  <c r="H167" i="1"/>
  <c r="G167" i="1"/>
  <c r="F167" i="1"/>
  <c r="C167" i="1"/>
  <c r="N166" i="1"/>
  <c r="M166" i="1"/>
  <c r="L166" i="1"/>
  <c r="K166" i="1"/>
  <c r="J166" i="1"/>
  <c r="I166" i="1"/>
  <c r="H166" i="1"/>
  <c r="G166" i="1"/>
  <c r="F166" i="1"/>
  <c r="L165" i="1"/>
  <c r="I165" i="1"/>
  <c r="F165" i="1"/>
  <c r="C165" i="1"/>
  <c r="C163" i="1"/>
  <c r="D161" i="1"/>
  <c r="L160" i="1"/>
  <c r="N160" i="1" s="1"/>
  <c r="J160" i="1"/>
  <c r="M160" i="1" s="1"/>
  <c r="G160" i="1"/>
  <c r="F160" i="1"/>
  <c r="H160" i="1" s="1"/>
  <c r="D160" i="1"/>
  <c r="B160" i="1"/>
  <c r="A160" i="1"/>
  <c r="L159" i="1"/>
  <c r="J159" i="1"/>
  <c r="M159" i="1" s="1"/>
  <c r="G159" i="1"/>
  <c r="F159" i="1"/>
  <c r="H159" i="1" s="1"/>
  <c r="D159" i="1"/>
  <c r="B159" i="1"/>
  <c r="A159" i="1"/>
  <c r="G158" i="1"/>
  <c r="F158" i="1"/>
  <c r="D158" i="1"/>
  <c r="B158" i="1"/>
  <c r="A158" i="1"/>
  <c r="I157" i="1"/>
  <c r="I161" i="1" s="1"/>
  <c r="G157" i="1"/>
  <c r="G161" i="1" s="1"/>
  <c r="F157" i="1"/>
  <c r="F161" i="1" s="1"/>
  <c r="D157" i="1"/>
  <c r="A157" i="1"/>
  <c r="N155" i="1"/>
  <c r="M155" i="1"/>
  <c r="L155" i="1"/>
  <c r="K155" i="1"/>
  <c r="J155" i="1"/>
  <c r="I155" i="1"/>
  <c r="H155" i="1"/>
  <c r="G155" i="1"/>
  <c r="F155" i="1"/>
  <c r="L154" i="1"/>
  <c r="I154" i="1"/>
  <c r="F154" i="1"/>
  <c r="D154" i="1"/>
  <c r="C154" i="1"/>
  <c r="B154" i="1"/>
  <c r="A154" i="1"/>
  <c r="C152" i="1"/>
  <c r="C388" i="1" s="1"/>
  <c r="L150" i="1"/>
  <c r="J150" i="1"/>
  <c r="M150" i="1" s="1"/>
  <c r="E150" i="1"/>
  <c r="C150" i="1"/>
  <c r="G150" i="1" s="1"/>
  <c r="L147" i="1"/>
  <c r="I147" i="1"/>
  <c r="C147" i="1"/>
  <c r="C145" i="1"/>
  <c r="E143" i="1"/>
  <c r="F142" i="1"/>
  <c r="E142" i="1"/>
  <c r="C160" i="1" s="1"/>
  <c r="D142" i="1"/>
  <c r="B157" i="1" s="1"/>
  <c r="D140" i="1"/>
  <c r="D138" i="1"/>
  <c r="C137" i="1"/>
  <c r="J135" i="1"/>
  <c r="J105" i="1"/>
  <c r="L105" i="1" s="1"/>
  <c r="N105" i="1" s="1"/>
  <c r="I105" i="1"/>
  <c r="H105" i="1"/>
  <c r="D105" i="1"/>
  <c r="M101" i="1"/>
  <c r="J101" i="1"/>
  <c r="I101" i="1"/>
  <c r="H101" i="1"/>
  <c r="D101" i="1"/>
  <c r="L99" i="1"/>
  <c r="N99" i="1" s="1"/>
  <c r="J99" i="1"/>
  <c r="I99" i="1"/>
  <c r="H99" i="1"/>
  <c r="D99" i="1"/>
  <c r="J96" i="1"/>
  <c r="I96" i="1"/>
  <c r="H96" i="1"/>
  <c r="D96" i="1"/>
  <c r="E94" i="1"/>
  <c r="D94" i="1"/>
  <c r="J92" i="1"/>
  <c r="L92" i="1" s="1"/>
  <c r="N92" i="1" s="1"/>
  <c r="I92" i="1"/>
  <c r="H92" i="1"/>
  <c r="D92" i="1"/>
  <c r="M90" i="1"/>
  <c r="J90" i="1"/>
  <c r="I90" i="1"/>
  <c r="H90" i="1"/>
  <c r="D90" i="1"/>
  <c r="L88" i="1"/>
  <c r="N88" i="1" s="1"/>
  <c r="J88" i="1"/>
  <c r="I88" i="1"/>
  <c r="H88" i="1"/>
  <c r="D88" i="1"/>
  <c r="L86" i="1"/>
  <c r="N86" i="1" s="1"/>
  <c r="J86" i="1"/>
  <c r="I86" i="1"/>
  <c r="H86" i="1"/>
  <c r="D86" i="1"/>
  <c r="E84" i="1"/>
  <c r="D84" i="1"/>
  <c r="M81" i="1"/>
  <c r="J81" i="1"/>
  <c r="I81" i="1"/>
  <c r="H81" i="1"/>
  <c r="D81" i="1"/>
  <c r="M78" i="1"/>
  <c r="J78" i="1"/>
  <c r="I78" i="1"/>
  <c r="H78" i="1"/>
  <c r="D78" i="1"/>
  <c r="J74" i="1"/>
  <c r="L74" i="1" s="1"/>
  <c r="I74" i="1"/>
  <c r="H74" i="1"/>
  <c r="D74" i="1"/>
  <c r="M71" i="1"/>
  <c r="J71" i="1"/>
  <c r="I71" i="1"/>
  <c r="H71" i="1"/>
  <c r="D71" i="1"/>
  <c r="L67" i="1"/>
  <c r="N67" i="1" s="1"/>
  <c r="J67" i="1"/>
  <c r="I67" i="1"/>
  <c r="H67" i="1"/>
  <c r="D67" i="1"/>
  <c r="L64" i="1"/>
  <c r="N64" i="1" s="1"/>
  <c r="J64" i="1"/>
  <c r="I64" i="1"/>
  <c r="H64" i="1"/>
  <c r="D64" i="1"/>
  <c r="L60" i="1"/>
  <c r="N60" i="1" s="1"/>
  <c r="J60" i="1"/>
  <c r="I60" i="1"/>
  <c r="H60" i="1"/>
  <c r="D60" i="1"/>
  <c r="L59" i="1"/>
  <c r="N59" i="1" s="1"/>
  <c r="J59" i="1"/>
  <c r="I59" i="1"/>
  <c r="H59" i="1"/>
  <c r="D59" i="1"/>
  <c r="L56" i="1"/>
  <c r="N56" i="1" s="1"/>
  <c r="J56" i="1"/>
  <c r="I56" i="1"/>
  <c r="H56" i="1"/>
  <c r="D56" i="1"/>
  <c r="L53" i="1"/>
  <c r="N53" i="1" s="1"/>
  <c r="J53" i="1"/>
  <c r="I53" i="1"/>
  <c r="H53" i="1"/>
  <c r="D53" i="1"/>
  <c r="D52" i="1"/>
  <c r="N51" i="1"/>
  <c r="J51" i="1"/>
  <c r="L51" i="1" s="1"/>
  <c r="I51" i="1"/>
  <c r="H51" i="1"/>
  <c r="D51" i="1"/>
  <c r="N48" i="1"/>
  <c r="J48" i="1"/>
  <c r="I48" i="1"/>
  <c r="H48" i="1"/>
  <c r="D48" i="1"/>
  <c r="L47" i="1"/>
  <c r="N47" i="1" s="1"/>
  <c r="J47" i="1"/>
  <c r="I47" i="1"/>
  <c r="H47" i="1"/>
  <c r="D47" i="1"/>
  <c r="E45" i="1"/>
  <c r="D45" i="1"/>
  <c r="J38" i="1"/>
  <c r="I38" i="1"/>
  <c r="M37" i="1"/>
  <c r="L37" i="1"/>
  <c r="K37" i="1"/>
  <c r="N37" i="1" s="1"/>
  <c r="H37" i="1"/>
  <c r="K36" i="1"/>
  <c r="G36" i="1"/>
  <c r="M36" i="1" s="1"/>
  <c r="F36" i="1"/>
  <c r="F38" i="1" s="1"/>
  <c r="C36" i="1"/>
  <c r="K35" i="1"/>
  <c r="K38" i="1" s="1"/>
  <c r="G35" i="1"/>
  <c r="G38" i="1" s="1"/>
  <c r="F35" i="1"/>
  <c r="L35" i="1" s="1"/>
  <c r="C35" i="1"/>
  <c r="F28" i="1"/>
  <c r="K27" i="1"/>
  <c r="G27" i="1"/>
  <c r="M27" i="1" s="1"/>
  <c r="F27" i="1"/>
  <c r="L27" i="1" s="1"/>
  <c r="D27" i="1"/>
  <c r="B27" i="1"/>
  <c r="K26" i="1"/>
  <c r="L96" i="1" s="1"/>
  <c r="G26" i="1"/>
  <c r="M26" i="1" s="1"/>
  <c r="F26" i="1"/>
  <c r="L26" i="1" s="1"/>
  <c r="D26" i="1"/>
  <c r="B26" i="1"/>
  <c r="K25" i="1"/>
  <c r="G25" i="1"/>
  <c r="M25" i="1" s="1"/>
  <c r="F25" i="1"/>
  <c r="L25" i="1" s="1"/>
  <c r="D25" i="1"/>
  <c r="B25" i="1"/>
  <c r="K24" i="1"/>
  <c r="G24" i="1"/>
  <c r="M24" i="1" s="1"/>
  <c r="F24" i="1"/>
  <c r="L24" i="1" s="1"/>
  <c r="D24" i="1"/>
  <c r="B24" i="1"/>
  <c r="M23" i="1"/>
  <c r="I23" i="1"/>
  <c r="G23" i="1"/>
  <c r="F23" i="1"/>
  <c r="H23" i="1" s="1"/>
  <c r="D23" i="1"/>
  <c r="B23" i="1"/>
  <c r="M16" i="1"/>
  <c r="K16" i="1"/>
  <c r="J16" i="1"/>
  <c r="J23" i="1" s="1"/>
  <c r="J28" i="1" s="1"/>
  <c r="G16" i="1"/>
  <c r="E16" i="1"/>
  <c r="C16" i="1"/>
  <c r="L16" i="1" s="1"/>
  <c r="N16" i="1" s="1"/>
  <c r="G8" i="1"/>
  <c r="E8" i="1"/>
  <c r="D8" i="1"/>
  <c r="C45" i="1" s="1"/>
  <c r="D6" i="1"/>
  <c r="D4" i="1"/>
  <c r="C27" i="1" l="1"/>
  <c r="C26" i="1"/>
  <c r="C25" i="1"/>
  <c r="C24" i="1"/>
  <c r="C23" i="1"/>
  <c r="I28" i="1"/>
  <c r="L23" i="1"/>
  <c r="M28" i="1"/>
  <c r="H36" i="1"/>
  <c r="N36" i="1" s="1"/>
  <c r="L36" i="1"/>
  <c r="L38" i="1" s="1"/>
  <c r="L78" i="1"/>
  <c r="N78" i="1" s="1"/>
  <c r="L90" i="1"/>
  <c r="N90" i="1" s="1"/>
  <c r="L208" i="1"/>
  <c r="N208" i="1" s="1"/>
  <c r="N201" i="1"/>
  <c r="C94" i="1"/>
  <c r="C84" i="1"/>
  <c r="G28" i="1"/>
  <c r="K23" i="1"/>
  <c r="N24" i="1"/>
  <c r="N25" i="1"/>
  <c r="N26" i="1"/>
  <c r="N96" i="1"/>
  <c r="L101" i="1"/>
  <c r="N101" i="1" s="1"/>
  <c r="N27" i="1"/>
  <c r="H35" i="1"/>
  <c r="N74" i="1"/>
  <c r="L81" i="1"/>
  <c r="N81" i="1" s="1"/>
  <c r="N150" i="1"/>
  <c r="N159" i="1"/>
  <c r="K168" i="1"/>
  <c r="L168" i="1"/>
  <c r="I172" i="1"/>
  <c r="K169" i="1"/>
  <c r="L169" i="1"/>
  <c r="N169" i="1" s="1"/>
  <c r="K170" i="1"/>
  <c r="L170" i="1"/>
  <c r="N170" i="1" s="1"/>
  <c r="K171" i="1"/>
  <c r="L171" i="1"/>
  <c r="N171" i="1" s="1"/>
  <c r="C157" i="1"/>
  <c r="H157" i="1"/>
  <c r="H161" i="1" s="1"/>
  <c r="J157" i="1"/>
  <c r="L157" i="1"/>
  <c r="H168" i="1"/>
  <c r="H169" i="1"/>
  <c r="H170" i="1"/>
  <c r="H171" i="1"/>
  <c r="F172" i="1"/>
  <c r="J172" i="1"/>
  <c r="I291" i="1"/>
  <c r="K284" i="1"/>
  <c r="N284" i="1" s="1"/>
  <c r="G284" i="1"/>
  <c r="L284" i="1"/>
  <c r="N474" i="1"/>
  <c r="N681" i="1"/>
  <c r="L679" i="1"/>
  <c r="N679" i="1" s="1"/>
  <c r="K923" i="1"/>
  <c r="H24" i="1"/>
  <c r="H28" i="1" s="1"/>
  <c r="H25" i="1"/>
  <c r="H26" i="1"/>
  <c r="H27" i="1"/>
  <c r="M35" i="1"/>
  <c r="M38" i="1" s="1"/>
  <c r="K150" i="1"/>
  <c r="K157" i="1"/>
  <c r="C158" i="1"/>
  <c r="C159" i="1"/>
  <c r="K159" i="1"/>
  <c r="L217" i="1" s="1"/>
  <c r="K160" i="1"/>
  <c r="L230" i="1" s="1"/>
  <c r="H291" i="1"/>
  <c r="H293" i="1" s="1"/>
  <c r="J293" i="1"/>
  <c r="L345" i="1"/>
  <c r="N345" i="1" s="1"/>
  <c r="L329" i="1"/>
  <c r="N329" i="1" s="1"/>
  <c r="L342" i="1"/>
  <c r="N342" i="1" s="1"/>
  <c r="Q475" i="1"/>
  <c r="Q476" i="1" s="1"/>
  <c r="Q477" i="1" s="1"/>
  <c r="J570" i="1"/>
  <c r="M568" i="1"/>
  <c r="M570" i="1" s="1"/>
  <c r="M745" i="1"/>
  <c r="M747" i="1" s="1"/>
  <c r="J747" i="1"/>
  <c r="H393" i="1"/>
  <c r="H395" i="1" s="1"/>
  <c r="L393" i="1"/>
  <c r="L395" i="1" s="1"/>
  <c r="J395" i="1"/>
  <c r="L474" i="1"/>
  <c r="I481" i="1"/>
  <c r="M481" i="1"/>
  <c r="M483" i="1" s="1"/>
  <c r="K561" i="1"/>
  <c r="N561" i="1" s="1"/>
  <c r="B568" i="1"/>
  <c r="I568" i="1"/>
  <c r="B656" i="1"/>
  <c r="K656" i="1"/>
  <c r="K658" i="1" s="1"/>
  <c r="M656" i="1"/>
  <c r="M658" i="1" s="1"/>
  <c r="L738" i="1"/>
  <c r="H745" i="1"/>
  <c r="H747" i="1" s="1"/>
  <c r="L745" i="1"/>
  <c r="G835" i="1"/>
  <c r="N835" i="1" s="1"/>
  <c r="H842" i="1"/>
  <c r="H844" i="1" s="1"/>
  <c r="L842" i="1"/>
  <c r="F923" i="1"/>
  <c r="H920" i="1"/>
  <c r="L920" i="1"/>
  <c r="L922" i="1"/>
  <c r="G1023" i="1"/>
  <c r="K1023" i="1"/>
  <c r="G1033" i="1"/>
  <c r="H1031" i="1"/>
  <c r="M1031" i="1"/>
  <c r="K1031" i="1"/>
  <c r="F1033" i="1"/>
  <c r="I1043" i="1"/>
  <c r="K1041" i="1"/>
  <c r="H1041" i="1"/>
  <c r="L1041" i="1"/>
  <c r="L1043" i="1" s="1"/>
  <c r="K1042" i="1"/>
  <c r="J1043" i="1"/>
  <c r="G386" i="1"/>
  <c r="N386" i="1" s="1"/>
  <c r="B393" i="1"/>
  <c r="K393" i="1"/>
  <c r="H481" i="1"/>
  <c r="H483" i="1" s="1"/>
  <c r="H568" i="1"/>
  <c r="H570" i="1" s="1"/>
  <c r="G649" i="1"/>
  <c r="N649" i="1" s="1"/>
  <c r="H656" i="1"/>
  <c r="H658" i="1" s="1"/>
  <c r="L656" i="1"/>
  <c r="K745" i="1"/>
  <c r="K747" i="1" s="1"/>
  <c r="B842" i="1"/>
  <c r="K842" i="1"/>
  <c r="K844" i="1" s="1"/>
  <c r="M842" i="1"/>
  <c r="M844" i="1" s="1"/>
  <c r="J923" i="1"/>
  <c r="M920" i="1"/>
  <c r="H921" i="1"/>
  <c r="N921" i="1" s="1"/>
  <c r="M922" i="1"/>
  <c r="K922" i="1"/>
  <c r="N922" i="1" s="1"/>
  <c r="I923" i="1"/>
  <c r="I1033" i="1"/>
  <c r="L1030" i="1"/>
  <c r="M1030" i="1"/>
  <c r="M1033" i="1" s="1"/>
  <c r="H1032" i="1"/>
  <c r="H1033" i="1" s="1"/>
  <c r="N1032" i="1"/>
  <c r="L1064" i="1"/>
  <c r="N1064" i="1" s="1"/>
  <c r="L1088" i="1"/>
  <c r="I1147" i="1"/>
  <c r="K1145" i="1"/>
  <c r="K1147" i="1" s="1"/>
  <c r="L1180" i="1" s="1"/>
  <c r="N1180" i="1" s="1"/>
  <c r="L1145" i="1"/>
  <c r="K913" i="1"/>
  <c r="N913" i="1" s="1"/>
  <c r="M1043" i="1"/>
  <c r="H1042" i="1"/>
  <c r="G1138" i="1"/>
  <c r="N1138" i="1" s="1"/>
  <c r="G1147" i="1"/>
  <c r="M1145" i="1"/>
  <c r="M1147" i="1" s="1"/>
  <c r="L1178" i="1"/>
  <c r="N1178" i="1" s="1"/>
  <c r="G1223" i="1"/>
  <c r="N1223" i="1" s="1"/>
  <c r="H1230" i="1"/>
  <c r="L1230" i="1"/>
  <c r="H1231" i="1"/>
  <c r="N1231" i="1" s="1"/>
  <c r="G1325" i="1"/>
  <c r="N1325" i="1" s="1"/>
  <c r="H1332" i="1"/>
  <c r="L1332" i="1"/>
  <c r="B1230" i="1"/>
  <c r="B1231" i="1" s="1"/>
  <c r="M1332" i="1"/>
  <c r="G1334" i="1"/>
  <c r="K1334" i="1"/>
  <c r="K1344" i="1"/>
  <c r="K1346" i="1" s="1"/>
  <c r="M1344" i="1" l="1"/>
  <c r="M1346" i="1" s="1"/>
  <c r="M1334" i="1"/>
  <c r="L1344" i="1"/>
  <c r="L1346" i="1" s="1"/>
  <c r="L1334" i="1"/>
  <c r="N1332" i="1"/>
  <c r="L1232" i="1"/>
  <c r="N1230" i="1"/>
  <c r="N1232" i="1" s="1"/>
  <c r="L1147" i="1"/>
  <c r="N1145" i="1"/>
  <c r="N1147" i="1" s="1"/>
  <c r="N1088" i="1"/>
  <c r="L1092" i="1"/>
  <c r="N1092" i="1" s="1"/>
  <c r="M923" i="1"/>
  <c r="L658" i="1"/>
  <c r="N656" i="1"/>
  <c r="N658" i="1" s="1"/>
  <c r="K1043" i="1"/>
  <c r="N1041" i="1"/>
  <c r="N1043" i="1" s="1"/>
  <c r="L923" i="1"/>
  <c r="N920" i="1"/>
  <c r="N923" i="1" s="1"/>
  <c r="L747" i="1"/>
  <c r="N745" i="1"/>
  <c r="N747" i="1" s="1"/>
  <c r="L568" i="1"/>
  <c r="I570" i="1"/>
  <c r="K568" i="1"/>
  <c r="K570" i="1" s="1"/>
  <c r="L481" i="1"/>
  <c r="I483" i="1"/>
  <c r="K481" i="1"/>
  <c r="K483" i="1" s="1"/>
  <c r="N217" i="1"/>
  <c r="L223" i="1"/>
  <c r="N223" i="1" s="1"/>
  <c r="L161" i="1"/>
  <c r="K28" i="1"/>
  <c r="L71" i="1"/>
  <c r="N71" i="1" s="1"/>
  <c r="H1334" i="1"/>
  <c r="H1344" i="1"/>
  <c r="H1346" i="1" s="1"/>
  <c r="H1232" i="1"/>
  <c r="L1033" i="1"/>
  <c r="N1030" i="1"/>
  <c r="K395" i="1"/>
  <c r="L415" i="1"/>
  <c r="N415" i="1" s="1"/>
  <c r="N393" i="1"/>
  <c r="N395" i="1" s="1"/>
  <c r="N1042" i="1"/>
  <c r="H1043" i="1"/>
  <c r="L1077" i="1"/>
  <c r="N1031" i="1"/>
  <c r="N1023" i="1"/>
  <c r="H923" i="1"/>
  <c r="L844" i="1"/>
  <c r="N842" i="1"/>
  <c r="N844" i="1" s="1"/>
  <c r="K1033" i="1"/>
  <c r="L236" i="1"/>
  <c r="N236" i="1" s="1"/>
  <c r="N230" i="1"/>
  <c r="L205" i="1"/>
  <c r="N205" i="1" s="1"/>
  <c r="K161" i="1"/>
  <c r="I293" i="1"/>
  <c r="K291" i="1"/>
  <c r="L291" i="1"/>
  <c r="L293" i="1" s="1"/>
  <c r="H172" i="1"/>
  <c r="M157" i="1"/>
  <c r="M161" i="1" s="1"/>
  <c r="J161" i="1"/>
  <c r="K172" i="1"/>
  <c r="L172" i="1"/>
  <c r="N168" i="1"/>
  <c r="N172" i="1" s="1"/>
  <c r="H38" i="1"/>
  <c r="N35" i="1"/>
  <c r="N38" i="1" s="1"/>
  <c r="N23" i="1"/>
  <c r="N28" i="1" s="1"/>
  <c r="L28" i="1"/>
  <c r="N157" i="1" l="1"/>
  <c r="N161" i="1" s="1"/>
  <c r="L483" i="1"/>
  <c r="N481" i="1"/>
  <c r="N483" i="1" s="1"/>
  <c r="L336" i="1"/>
  <c r="K293" i="1"/>
  <c r="N291" i="1"/>
  <c r="N293" i="1" s="1"/>
  <c r="L1081" i="1"/>
  <c r="N1081" i="1" s="1"/>
  <c r="N1077" i="1"/>
  <c r="N1033" i="1"/>
  <c r="L570" i="1"/>
  <c r="N568" i="1"/>
  <c r="N570" i="1" s="1"/>
  <c r="N1334" i="1"/>
  <c r="N1344" i="1"/>
  <c r="N1346" i="1" s="1"/>
  <c r="N336" i="1" l="1"/>
  <c r="L337" i="1"/>
  <c r="N337" i="1" s="1"/>
</calcChain>
</file>

<file path=xl/comments1.xml><?xml version="1.0" encoding="utf-8"?>
<comments xmlns="http://schemas.openxmlformats.org/spreadsheetml/2006/main">
  <authors>
    <author>Admin</author>
    <author>user</author>
  </authors>
  <commentList>
    <comment ref="C16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ставим півріччя- за 1 полугодие; рік за рік</t>
        </r>
      </text>
    </comment>
    <comment ref="L16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каса - план</t>
        </r>
      </text>
    </comment>
  </commentList>
</comments>
</file>

<file path=xl/sharedStrings.xml><?xml version="1.0" encoding="utf-8"?>
<sst xmlns="http://schemas.openxmlformats.org/spreadsheetml/2006/main" count="1796" uniqueCount="93">
  <si>
    <t>ЗАТВЕРДЖЕНО                                                             Наказ Міністерства фінансів України 26.09.2014 N 836</t>
  </si>
  <si>
    <t>Звіт</t>
  </si>
  <si>
    <t>про виконання паспорта бюджетної програми місцевого бюджету станом на _01.01.2019_ року</t>
  </si>
  <si>
    <t>Відділ освіти виконавчого комітету Первомайської міської ради Харьківської області</t>
  </si>
  <si>
    <t>(КПКВК МБ)</t>
  </si>
  <si>
    <t>(найменування головного розпорядника)</t>
  </si>
  <si>
    <t>(найменування відповідального виконавця)</t>
  </si>
  <si>
    <t xml:space="preserve"> (КФКВК) </t>
  </si>
  <si>
    <t>(найменування бюджетної програми)</t>
  </si>
  <si>
    <t>4. Видатки та надання кредитів за бюджетною програмою за звітний період:</t>
  </si>
  <si>
    <t>(тис. 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</si>
  <si>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</si>
  <si>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</si>
  <si>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</si>
  <si>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</si>
  <si>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</si>
  <si>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</si>
  <si>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завдань:</t>
  </si>
  <si>
    <t>N з/п</t>
  </si>
  <si>
    <t>КПКВК</t>
  </si>
  <si>
    <t xml:space="preserve">КФКВК </t>
  </si>
  <si>
    <r>
      <t>Підпрограма / завдання бюджетної програми</t>
    </r>
    <r>
      <rPr>
        <vertAlign val="superscript"/>
        <sz val="12"/>
        <color indexed="8"/>
        <rFont val="Times New Roman"/>
        <family val="1"/>
        <charset val="204"/>
      </rPr>
      <t>2</t>
    </r>
  </si>
  <si>
    <t>Затверджено паспортом бюджетної програми на звітний період</t>
  </si>
  <si>
    <t>Касові видатки (надані кредити) за звітний період</t>
  </si>
  <si>
    <t>Усього</t>
  </si>
  <si>
    <t>6. Видатки на реалізацію  регіональних цільових програм, які виконуються в межах бюджетної програми, за звітний період:</t>
  </si>
  <si>
    <t>Назва регіональної цільової програми та підпрограми</t>
  </si>
  <si>
    <t>...</t>
  </si>
  <si>
    <t>7. Результативні показники бюджетної програми та аналіз їх виконання за звітний період:</t>
  </si>
  <si>
    <t>Показники</t>
  </si>
  <si>
    <t>Одиниця виміру</t>
  </si>
  <si>
    <t>Джерело інформації</t>
  </si>
  <si>
    <t>Виконано за звітний період (касові видатки /надані кредити)</t>
  </si>
  <si>
    <t>затрат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</si>
  <si>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</si>
  <si>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</si>
  <si>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</si>
  <si>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t>Зменшились витрати  за рахунок залишку коштів по спеціальному фонду</t>
  </si>
  <si>
    <t>якості</t>
  </si>
  <si>
    <r>
      <t xml:space="preserve">Зменшення вартості капітального ремонту за рахунок не проведеної експертизи по капітальному ремонту покрівлі  та капітальному ремонту вікон ДНЗ№5 </t>
    </r>
    <r>
      <rPr>
        <sz val="10"/>
        <color rgb="FFFF0000"/>
        <rFont val="Arial Cyr"/>
        <charset val="204"/>
      </rPr>
      <t>через непотрібність (не виділені кошти на капітальний ремонт)</t>
    </r>
  </si>
  <si>
    <t>Залишились неосвоєні кошти на експертизу</t>
  </si>
  <si>
    <r>
      <t xml:space="preserve">Зменшення середньої вартості одиниці відремантованої площі капітального ремонту за рахунок не проведеної експертизи по капітальному ремонту покрівлі  та капітальному ремонту вікон ДНЗ№5 </t>
    </r>
    <r>
      <rPr>
        <sz val="10"/>
        <color rgb="FFFF0000"/>
        <rFont val="Arial Cyr"/>
        <charset val="204"/>
      </rPr>
      <t>через непотрібність (не виділені кошти на капітальний ремонт)</t>
    </r>
  </si>
  <si>
    <r>
      <t>8. Джерела фінансування інвестиційних проектів у розрізі підпрограм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:</t>
    </r>
  </si>
  <si>
    <t>Код</t>
  </si>
  <si>
    <t>Найменування джерел надходжень</t>
  </si>
  <si>
    <t>Касові видатки станом на 1 січня звітного періоду</t>
  </si>
  <si>
    <t>План видатків звітного періоду</t>
  </si>
  <si>
    <t>Касові видатки за звітний період</t>
  </si>
  <si>
    <t xml:space="preserve">Прогноз до кінця реалізації інвестиційного проекту 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</si>
  <si>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</si>
  <si>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</si>
  <si>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</si>
  <si>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</si>
  <si>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</si>
  <si>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</si>
  <si>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</t>
  </si>
  <si>
    <t>УСЬОГО</t>
  </si>
  <si>
    <r>
      <t>1</t>
    </r>
    <r>
      <rPr>
        <sz val="12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</t>
    </r>
    <r>
      <rPr>
        <sz val="12"/>
        <color indexed="8"/>
        <rFont val="Times New Roman"/>
        <family val="1"/>
        <charset val="204"/>
      </rPr>
      <t>.</t>
    </r>
  </si>
  <si>
    <r>
      <t>2 Зазначаються усі підпрограми та завдання, затверджені паспортом бюдженої програми</t>
    </r>
    <r>
      <rPr>
        <sz val="14"/>
        <color indexed="8"/>
        <rFont val="Times New Roman"/>
        <family val="1"/>
        <charset val="204"/>
      </rPr>
      <t>.</t>
    </r>
  </si>
  <si>
    <r>
      <t>3</t>
    </r>
    <r>
      <rPr>
        <sz val="12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Пункт 8 заповнюється тільки для затверджених у місцевому бюджеті видатків / надання кредитів на реалізацію інвестиційних проектів (програм)</t>
    </r>
    <r>
      <rPr>
        <sz val="12"/>
        <color indexed="8"/>
        <rFont val="Times New Roman"/>
        <family val="1"/>
        <charset val="204"/>
      </rPr>
      <t>.</t>
    </r>
  </si>
  <si>
    <t>Заступник начальника  відділу освіти</t>
  </si>
  <si>
    <t>О.І.Мартиненко</t>
  </si>
  <si>
    <t xml:space="preserve">(підпис) </t>
  </si>
  <si>
    <t>(ініціали та прізвище)</t>
  </si>
  <si>
    <t>Головний бухгалтер</t>
  </si>
  <si>
    <t>Л.М.Семеренко</t>
  </si>
  <si>
    <t xml:space="preserve"> ПОГОДЖЕНО: </t>
  </si>
  <si>
    <t>Начальник  фінансового управління</t>
  </si>
  <si>
    <t>І.М.Демиденко</t>
  </si>
  <si>
    <t xml:space="preserve">                         </t>
  </si>
  <si>
    <t>Економія коштів, внаслідок зменшення вартості на придбання обладнання</t>
  </si>
  <si>
    <t>Економія коштів, внаслідок зменшення вартості на придбання обладнання привело до зменшення середніх витрат на придбання одиниці одного обладнання</t>
  </si>
  <si>
    <t>цена одиниці</t>
  </si>
  <si>
    <t>Зменшення вартості капітального ремонту за рахунок економії коштів</t>
  </si>
  <si>
    <t>Зменшення середньої вартості одиниці відремантованої площі капітального ремонту за рахунок економії коштів</t>
  </si>
  <si>
    <r>
      <t>1</t>
    </r>
    <r>
      <rPr>
        <sz val="12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Зазначаються усі завдання бюджетної програми, затверджені паспортом відповідної програми</t>
    </r>
    <r>
      <rPr>
        <sz val="12"/>
        <color indexed="8"/>
        <rFont val="Times New Roman"/>
        <family val="1"/>
        <charset val="204"/>
      </rPr>
      <t>.</t>
    </r>
  </si>
  <si>
    <t>* по заг.фонду - 0.1 тис.грн. не виконано платіжне доручення ДКС, решта недофінансовано.</t>
  </si>
  <si>
    <t>Регіональна цільова програма 1</t>
  </si>
  <si>
    <t>Підпрограма 2</t>
  </si>
  <si>
    <t>Начальник  відділу освіти</t>
  </si>
  <si>
    <t>А.Р.Садченко</t>
  </si>
  <si>
    <t>Зменшення штатної чисельності за рахунок незайняття вакантних посад</t>
  </si>
  <si>
    <t>* по заг.фонду - 0.2 тис.грн. не виконано платіжне доручення ДКС, решта недофінансовано.</t>
  </si>
  <si>
    <t>* по заг.фонду -  недофінансовано.</t>
  </si>
  <si>
    <t>О615030</t>
  </si>
  <si>
    <t>0810</t>
  </si>
  <si>
    <t>Розвиток дитячо-юнацького та резервного спорту</t>
  </si>
  <si>
    <t xml:space="preserve"> (КФКВК) (найменування бюджетної програми. ) </t>
  </si>
  <si>
    <t>О615031</t>
  </si>
  <si>
    <t>Утримання та навчально-тренувальна робота комунальних дитячо-юнацьких спортивних шкіл</t>
  </si>
  <si>
    <t>* по заг.фонду - недофінансовано.</t>
  </si>
  <si>
    <t xml:space="preserve"> Не було можливості освоїти ці кошти, так як були доведені тільки планові показники</t>
  </si>
  <si>
    <t xml:space="preserve"> Не було можливості освоїти ці кошти, так як план на ці заходи був виділен у кінці грудня 2018 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</si>
</sst>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0"/>
      <name val="Arial Cyr"/>
      <charset val="204"/>
    </font>
    <font>
      <sz val="10"/>
      <name val="Arial Cyr"/>
      <charset val="204"/>
    </font>
    <font>
      <b/>
      <sz val="13.5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rgb="FFFF0000"/>
      <name val="Arial Cyr"/>
      <charset val="204"/>
    </font>
    <font>
      <vertAlign val="superscript"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.5"/>
      <color indexed="8"/>
      <name val="Courier New"/>
      <family val="3"/>
      <charset val="204"/>
    </font>
    <font>
      <sz val="7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82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/>
    <xf numFmtId="0" fontId="0" fillId="0" borderId="1" xfId="0" applyFill="1" applyBorder="1" applyAlignment="1">
      <alignment horizontal="center"/>
    </xf>
    <xf numFmtId="0" fontId="5" fillId="0" borderId="1" xfId="0" applyFont="1" applyFill="1" applyBorder="1"/>
    <xf numFmtId="0" fontId="0" fillId="0" borderId="1" xfId="0" applyFill="1" applyBorder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49" fontId="0" fillId="0" borderId="1" xfId="0" applyNumberFormat="1" applyFill="1" applyBorder="1"/>
    <xf numFmtId="0" fontId="7" fillId="0" borderId="0" xfId="0" applyFont="1" applyFill="1" applyAlignment="1">
      <alignment horizontal="center"/>
    </xf>
    <xf numFmtId="0" fontId="0" fillId="0" borderId="0" xfId="0" applyFill="1" applyBorder="1"/>
    <xf numFmtId="0" fontId="6" fillId="0" borderId="2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wrapText="1"/>
    </xf>
    <xf numFmtId="0" fontId="4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" xfId="0" applyBorder="1" applyAlignment="1">
      <alignment vertical="top"/>
    </xf>
    <xf numFmtId="0" fontId="7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left"/>
    </xf>
    <xf numFmtId="0" fontId="4" fillId="0" borderId="3" xfId="0" applyNumberFormat="1" applyFont="1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164" fontId="0" fillId="0" borderId="3" xfId="0" applyNumberFormat="1" applyBorder="1"/>
    <xf numFmtId="0" fontId="0" fillId="2" borderId="3" xfId="0" applyFill="1" applyBorder="1"/>
    <xf numFmtId="0" fontId="0" fillId="2" borderId="3" xfId="0" applyFill="1" applyBorder="1" applyAlignment="1">
      <alignment horizontal="left"/>
    </xf>
    <xf numFmtId="0" fontId="4" fillId="2" borderId="3" xfId="0" applyNumberFormat="1" applyFont="1" applyFill="1" applyBorder="1" applyAlignment="1">
      <alignment horizontal="left" wrapText="1"/>
    </xf>
    <xf numFmtId="0" fontId="0" fillId="2" borderId="9" xfId="0" applyFill="1" applyBorder="1" applyAlignment="1">
      <alignment wrapText="1"/>
    </xf>
    <xf numFmtId="0" fontId="0" fillId="2" borderId="11" xfId="0" applyFill="1" applyBorder="1" applyAlignment="1">
      <alignment wrapText="1"/>
    </xf>
    <xf numFmtId="164" fontId="4" fillId="2" borderId="3" xfId="0" applyNumberFormat="1" applyFont="1" applyFill="1" applyBorder="1" applyAlignment="1">
      <alignment horizontal="center" wrapText="1"/>
    </xf>
    <xf numFmtId="0" fontId="0" fillId="0" borderId="3" xfId="0" applyFill="1" applyBorder="1"/>
    <xf numFmtId="164" fontId="0" fillId="0" borderId="3" xfId="0" applyNumberFormat="1" applyFill="1" applyBorder="1"/>
    <xf numFmtId="0" fontId="4" fillId="0" borderId="3" xfId="0" applyFont="1" applyBorder="1" applyAlignment="1">
      <alignment horizontal="center" wrapText="1"/>
    </xf>
    <xf numFmtId="0" fontId="0" fillId="0" borderId="3" xfId="0" applyBorder="1"/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64" fontId="0" fillId="0" borderId="3" xfId="0" applyNumberFormat="1" applyBorder="1" applyAlignment="1">
      <alignment horizontal="right"/>
    </xf>
    <xf numFmtId="0" fontId="4" fillId="0" borderId="3" xfId="0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16" xfId="0" applyBorder="1" applyAlignment="1">
      <alignment horizontal="center" vertical="top"/>
    </xf>
    <xf numFmtId="0" fontId="0" fillId="0" borderId="0" xfId="0"/>
    <xf numFmtId="0" fontId="0" fillId="0" borderId="4" xfId="0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0" fillId="0" borderId="10" xfId="0" applyFont="1" applyBorder="1" applyAlignment="1"/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0" fillId="0" borderId="3" xfId="0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right"/>
    </xf>
    <xf numFmtId="0" fontId="12" fillId="0" borderId="3" xfId="0" applyFont="1" applyBorder="1" applyAlignment="1">
      <alignment horizontal="center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3" fillId="0" borderId="3" xfId="0" applyFont="1" applyFill="1" applyBorder="1" applyAlignment="1">
      <alignment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 wrapText="1"/>
    </xf>
    <xf numFmtId="0" fontId="0" fillId="0" borderId="0" xfId="0" applyAlignment="1"/>
    <xf numFmtId="0" fontId="4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4" fillId="0" borderId="3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1" fontId="0" fillId="0" borderId="9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3" xfId="0" applyNumberFormat="1" applyFill="1" applyBorder="1"/>
    <xf numFmtId="0" fontId="11" fillId="0" borderId="24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1" fontId="0" fillId="0" borderId="3" xfId="0" applyNumberFormat="1" applyFill="1" applyBorder="1" applyAlignment="1">
      <alignment horizontal="center"/>
    </xf>
    <xf numFmtId="0" fontId="10" fillId="0" borderId="10" xfId="0" applyFont="1" applyBorder="1"/>
    <xf numFmtId="0" fontId="10" fillId="0" borderId="11" xfId="0" applyFont="1" applyBorder="1"/>
    <xf numFmtId="0" fontId="15" fillId="0" borderId="3" xfId="0" applyFont="1" applyBorder="1" applyAlignment="1">
      <alignment wrapText="1"/>
    </xf>
    <xf numFmtId="0" fontId="16" fillId="0" borderId="9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2" fontId="4" fillId="0" borderId="3" xfId="0" applyNumberFormat="1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1" fontId="0" fillId="0" borderId="10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4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horizontal="right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16" xfId="0" applyFill="1" applyBorder="1"/>
    <xf numFmtId="0" fontId="4" fillId="0" borderId="1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28" xfId="0" applyFont="1" applyFill="1" applyBorder="1" applyAlignment="1"/>
    <xf numFmtId="0" fontId="4" fillId="0" borderId="36" xfId="0" applyFont="1" applyFill="1" applyBorder="1" applyAlignment="1">
      <alignment horizontal="center" wrapText="1"/>
    </xf>
    <xf numFmtId="0" fontId="4" fillId="0" borderId="35" xfId="0" applyFont="1" applyFill="1" applyBorder="1" applyAlignment="1"/>
    <xf numFmtId="0" fontId="4" fillId="0" borderId="35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1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20" fillId="0" borderId="0" xfId="0" applyFont="1"/>
    <xf numFmtId="0" fontId="0" fillId="0" borderId="1" xfId="0" applyBorder="1"/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0" fillId="3" borderId="0" xfId="0" applyFont="1" applyFill="1"/>
    <xf numFmtId="0" fontId="0" fillId="3" borderId="0" xfId="0" applyFill="1"/>
    <xf numFmtId="0" fontId="8" fillId="3" borderId="0" xfId="0" applyFont="1" applyFill="1" applyAlignment="1">
      <alignment horizontal="center" wrapText="1"/>
    </xf>
    <xf numFmtId="0" fontId="0" fillId="3" borderId="0" xfId="0" applyFill="1" applyBorder="1"/>
    <xf numFmtId="0" fontId="0" fillId="3" borderId="1" xfId="0" applyFill="1" applyBorder="1"/>
    <xf numFmtId="0" fontId="4" fillId="3" borderId="0" xfId="0" applyFont="1" applyFill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6" fillId="0" borderId="9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wrapText="1"/>
    </xf>
    <xf numFmtId="49" fontId="0" fillId="2" borderId="3" xfId="0" applyNumberFormat="1" applyFill="1" applyBorder="1" applyAlignment="1">
      <alignment horizontal="left"/>
    </xf>
    <xf numFmtId="0" fontId="6" fillId="2" borderId="9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0" fillId="0" borderId="2" xfId="0" applyBorder="1" applyAlignment="1"/>
    <xf numFmtId="0" fontId="1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164" fontId="4" fillId="0" borderId="17" xfId="0" applyNumberFormat="1" applyFont="1" applyFill="1" applyBorder="1" applyAlignment="1">
      <alignment horizontal="center" wrapText="1"/>
    </xf>
    <xf numFmtId="164" fontId="4" fillId="0" borderId="21" xfId="0" applyNumberFormat="1" applyFont="1" applyFill="1" applyBorder="1" applyAlignment="1">
      <alignment horizontal="center" wrapText="1"/>
    </xf>
    <xf numFmtId="164" fontId="4" fillId="0" borderId="16" xfId="0" applyNumberFormat="1" applyFont="1" applyFill="1" applyBorder="1" applyAlignment="1">
      <alignment horizontal="center" wrapText="1"/>
    </xf>
    <xf numFmtId="164" fontId="4" fillId="0" borderId="31" xfId="0" applyNumberFormat="1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right" wrapText="1"/>
    </xf>
    <xf numFmtId="0" fontId="15" fillId="0" borderId="3" xfId="0" applyFont="1" applyBorder="1" applyAlignment="1">
      <alignment vertical="top" wrapText="1"/>
    </xf>
    <xf numFmtId="0" fontId="15" fillId="0" borderId="3" xfId="0" applyFont="1" applyBorder="1" applyAlignment="1">
      <alignment vertical="top"/>
    </xf>
    <xf numFmtId="0" fontId="10" fillId="0" borderId="3" xfId="0" applyFont="1" applyBorder="1" applyAlignment="1"/>
    <xf numFmtId="2" fontId="0" fillId="0" borderId="3" xfId="0" applyNumberFormat="1" applyFill="1" applyBorder="1"/>
    <xf numFmtId="0" fontId="4" fillId="0" borderId="2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wrapText="1"/>
    </xf>
    <xf numFmtId="0" fontId="11" fillId="0" borderId="32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wrapText="1"/>
    </xf>
    <xf numFmtId="0" fontId="0" fillId="0" borderId="16" xfId="0" applyFill="1" applyBorder="1" applyAlignment="1">
      <alignment horizontal="center"/>
    </xf>
    <xf numFmtId="1" fontId="0" fillId="0" borderId="16" xfId="0" applyNumberFormat="1" applyFill="1" applyBorder="1"/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22" fillId="0" borderId="3" xfId="0" applyFont="1" applyBorder="1" applyAlignment="1">
      <alignment horizontal="left" vertical="center"/>
    </xf>
    <xf numFmtId="0" fontId="23" fillId="0" borderId="9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2" fontId="24" fillId="0" borderId="37" xfId="0" applyNumberFormat="1" applyFont="1" applyBorder="1" applyAlignment="1">
      <alignment horizontal="center" vertical="center"/>
    </xf>
    <xf numFmtId="0" fontId="0" fillId="0" borderId="38" xfId="0" applyBorder="1"/>
    <xf numFmtId="0" fontId="0" fillId="0" borderId="37" xfId="0" applyBorder="1"/>
    <xf numFmtId="2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/>
    <xf numFmtId="0" fontId="4" fillId="0" borderId="3" xfId="0" applyFont="1" applyBorder="1" applyAlignment="1">
      <alignment horizontal="center" vertical="center"/>
    </xf>
    <xf numFmtId="164" fontId="24" fillId="0" borderId="9" xfId="0" applyNumberFormat="1" applyFont="1" applyBorder="1" applyAlignment="1">
      <alignment horizontal="center" vertical="center"/>
    </xf>
    <xf numFmtId="164" fontId="24" fillId="0" borderId="11" xfId="0" applyNumberFormat="1" applyFont="1" applyBorder="1" applyAlignment="1">
      <alignment horizontal="center" vertical="center"/>
    </xf>
    <xf numFmtId="0" fontId="24" fillId="0" borderId="3" xfId="0" applyFont="1" applyFill="1" applyBorder="1"/>
    <xf numFmtId="0" fontId="25" fillId="0" borderId="9" xfId="1" applyFont="1" applyFill="1" applyBorder="1" applyAlignment="1">
      <alignment horizontal="left" wrapText="1"/>
    </xf>
    <xf numFmtId="0" fontId="25" fillId="0" borderId="10" xfId="1" applyFont="1" applyFill="1" applyBorder="1" applyAlignment="1">
      <alignment horizontal="left" wrapText="1"/>
    </xf>
    <xf numFmtId="0" fontId="25" fillId="0" borderId="11" xfId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" fontId="24" fillId="0" borderId="9" xfId="0" applyNumberFormat="1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1" fontId="24" fillId="0" borderId="9" xfId="0" applyNumberFormat="1" applyFont="1" applyFill="1" applyBorder="1" applyAlignment="1">
      <alignment horizontal="center"/>
    </xf>
    <xf numFmtId="1" fontId="24" fillId="0" borderId="11" xfId="0" applyNumberFormat="1" applyFont="1" applyFill="1" applyBorder="1" applyAlignment="1">
      <alignment horizontal="center"/>
    </xf>
    <xf numFmtId="0" fontId="25" fillId="0" borderId="39" xfId="1" applyFont="1" applyFill="1" applyBorder="1" applyAlignment="1">
      <alignment horizontal="left" wrapText="1"/>
    </xf>
    <xf numFmtId="0" fontId="25" fillId="0" borderId="19" xfId="1" applyFont="1" applyFill="1" applyBorder="1" applyAlignment="1">
      <alignment horizontal="left" wrapText="1"/>
    </xf>
    <xf numFmtId="0" fontId="25" fillId="0" borderId="40" xfId="1" applyFont="1" applyFill="1" applyBorder="1" applyAlignment="1">
      <alignment horizontal="left" wrapText="1"/>
    </xf>
    <xf numFmtId="1" fontId="24" fillId="0" borderId="9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 horizontal="center" vertical="center"/>
    </xf>
    <xf numFmtId="0" fontId="26" fillId="0" borderId="3" xfId="0" applyFont="1" applyBorder="1"/>
    <xf numFmtId="0" fontId="27" fillId="0" borderId="9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2" fontId="24" fillId="4" borderId="0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wrapText="1"/>
    </xf>
    <xf numFmtId="164" fontId="24" fillId="0" borderId="9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/>
    </xf>
    <xf numFmtId="1" fontId="24" fillId="4" borderId="0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wrapText="1"/>
    </xf>
    <xf numFmtId="164" fontId="0" fillId="0" borderId="4" xfId="0" applyNumberFormat="1" applyFill="1" applyBorder="1"/>
    <xf numFmtId="2" fontId="4" fillId="0" borderId="3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/>
    <xf numFmtId="164" fontId="4" fillId="0" borderId="9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wrapText="1"/>
    </xf>
    <xf numFmtId="164" fontId="0" fillId="0" borderId="3" xfId="0" applyNumberFormat="1" applyBorder="1" applyAlignment="1">
      <alignment horizontal="center"/>
    </xf>
    <xf numFmtId="0" fontId="6" fillId="0" borderId="3" xfId="0" applyFont="1" applyFill="1" applyBorder="1" applyAlignment="1">
      <alignment horizontal="left" wrapText="1"/>
    </xf>
    <xf numFmtId="164" fontId="9" fillId="0" borderId="3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9" fillId="0" borderId="9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3" xfId="0" applyFont="1" applyFill="1" applyBorder="1" applyAlignment="1">
      <alignment wrapText="1"/>
    </xf>
    <xf numFmtId="164" fontId="0" fillId="0" borderId="9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wrapText="1"/>
    </xf>
    <xf numFmtId="0" fontId="9" fillId="0" borderId="3" xfId="0" applyFont="1" applyFill="1" applyBorder="1" applyAlignment="1">
      <alignment wrapText="1"/>
    </xf>
    <xf numFmtId="0" fontId="26" fillId="3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0" fontId="4" fillId="0" borderId="3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2" fontId="4" fillId="0" borderId="3" xfId="0" applyNumberFormat="1" applyFont="1" applyFill="1" applyBorder="1" applyAlignment="1">
      <alignment wrapText="1"/>
    </xf>
    <xf numFmtId="0" fontId="4" fillId="0" borderId="4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right" wrapText="1"/>
    </xf>
    <xf numFmtId="0" fontId="13" fillId="2" borderId="3" xfId="0" applyFont="1" applyFill="1" applyBorder="1" applyAlignment="1">
      <alignment wrapText="1"/>
    </xf>
    <xf numFmtId="0" fontId="0" fillId="2" borderId="3" xfId="0" applyFill="1" applyBorder="1" applyAlignment="1">
      <alignment horizontal="center"/>
    </xf>
    <xf numFmtId="0" fontId="11" fillId="0" borderId="9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28" fillId="0" borderId="0" xfId="0" applyFont="1" applyFill="1" applyAlignment="1">
      <alignment horizontal="left" wrapText="1"/>
    </xf>
    <xf numFmtId="0" fontId="11" fillId="2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/>
    <xf numFmtId="0" fontId="0" fillId="2" borderId="1" xfId="0" applyFill="1" applyBorder="1" applyAlignment="1">
      <alignment horizontal="center"/>
    </xf>
    <xf numFmtId="0" fontId="5" fillId="2" borderId="1" xfId="0" applyFont="1" applyFill="1" applyBorder="1"/>
    <xf numFmtId="0" fontId="0" fillId="2" borderId="1" xfId="0" applyFill="1" applyBorder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/>
    <xf numFmtId="49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left" wrapText="1"/>
    </xf>
    <xf numFmtId="0" fontId="7" fillId="2" borderId="0" xfId="0" applyFont="1" applyFill="1" applyAlignment="1">
      <alignment horizontal="center"/>
    </xf>
    <xf numFmtId="0" fontId="0" fillId="2" borderId="0" xfId="0" applyFill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0" fillId="2" borderId="3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0" fillId="2" borderId="3" xfId="0" applyNumberForma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 wrapText="1"/>
    </xf>
    <xf numFmtId="0" fontId="4" fillId="2" borderId="3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/>
    </xf>
    <xf numFmtId="0" fontId="0" fillId="2" borderId="3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3" xfId="0" applyFill="1" applyBorder="1" applyAlignment="1">
      <alignment vertical="top"/>
    </xf>
    <xf numFmtId="0" fontId="7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right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wrapText="1"/>
    </xf>
    <xf numFmtId="164" fontId="9" fillId="2" borderId="17" xfId="0" applyNumberFormat="1" applyFont="1" applyFill="1" applyBorder="1" applyAlignment="1">
      <alignment horizontal="center" wrapText="1"/>
    </xf>
    <xf numFmtId="0" fontId="0" fillId="2" borderId="3" xfId="0" applyFill="1" applyBorder="1" applyAlignment="1"/>
    <xf numFmtId="164" fontId="4" fillId="2" borderId="8" xfId="0" applyNumberFormat="1" applyFont="1" applyFill="1" applyBorder="1" applyAlignment="1">
      <alignment horizontal="right" wrapText="1"/>
    </xf>
    <xf numFmtId="0" fontId="0" fillId="2" borderId="3" xfId="0" applyFill="1" applyBorder="1"/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wrapText="1"/>
    </xf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0" fillId="2" borderId="16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10" fillId="2" borderId="10" xfId="0" applyFont="1" applyFill="1" applyBorder="1" applyAlignment="1"/>
    <xf numFmtId="0" fontId="10" fillId="2" borderId="10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left" wrapText="1"/>
    </xf>
    <xf numFmtId="0" fontId="0" fillId="2" borderId="3" xfId="0" applyFill="1" applyBorder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0" fontId="11" fillId="2" borderId="19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right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top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top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32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16" xfId="0" applyFill="1" applyBorder="1"/>
    <xf numFmtId="0" fontId="4" fillId="2" borderId="13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horizontal="center" wrapText="1"/>
    </xf>
    <xf numFmtId="0" fontId="4" fillId="2" borderId="28" xfId="0" applyFont="1" applyFill="1" applyBorder="1" applyAlignment="1"/>
    <xf numFmtId="0" fontId="0" fillId="2" borderId="4" xfId="0" applyFill="1" applyBorder="1"/>
    <xf numFmtId="0" fontId="4" fillId="2" borderId="36" xfId="0" applyFont="1" applyFill="1" applyBorder="1" applyAlignment="1">
      <alignment horizontal="center" wrapText="1"/>
    </xf>
    <xf numFmtId="0" fontId="4" fillId="2" borderId="35" xfId="0" applyFont="1" applyFill="1" applyBorder="1" applyAlignment="1"/>
    <xf numFmtId="0" fontId="4" fillId="2" borderId="35" xfId="0" applyFont="1" applyFill="1" applyBorder="1" applyAlignment="1">
      <alignment wrapText="1"/>
    </xf>
    <xf numFmtId="0" fontId="4" fillId="2" borderId="28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8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 wrapText="1"/>
    </xf>
    <xf numFmtId="0" fontId="20" fillId="2" borderId="0" xfId="0" applyFont="1" applyFill="1"/>
    <xf numFmtId="0" fontId="20" fillId="2" borderId="0" xfId="0" applyFont="1" applyFill="1" applyAlignment="1"/>
    <xf numFmtId="0" fontId="20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42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top" wrapText="1"/>
    </xf>
    <xf numFmtId="0" fontId="7" fillId="2" borderId="35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164" fontId="9" fillId="2" borderId="3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10" fillId="2" borderId="1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164" fontId="4" fillId="2" borderId="11" xfId="0" applyNumberFormat="1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164" fontId="0" fillId="2" borderId="0" xfId="0" applyNumberFormat="1" applyFill="1" applyBorder="1"/>
    <xf numFmtId="0" fontId="0" fillId="2" borderId="0" xfId="0" applyFill="1"/>
    <xf numFmtId="164" fontId="0" fillId="2" borderId="3" xfId="0" applyNumberFormat="1" applyFill="1" applyBorder="1" applyAlignment="1">
      <alignment horizontal="center"/>
    </xf>
    <xf numFmtId="0" fontId="0" fillId="2" borderId="11" xfId="0" applyFill="1" applyBorder="1"/>
    <xf numFmtId="1" fontId="0" fillId="2" borderId="3" xfId="0" applyNumberFormat="1" applyFill="1" applyBorder="1" applyAlignment="1">
      <alignment horizontal="center"/>
    </xf>
    <xf numFmtId="1" fontId="0" fillId="2" borderId="3" xfId="0" applyNumberFormat="1" applyFill="1" applyBorder="1"/>
    <xf numFmtId="0" fontId="4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wrapText="1"/>
    </xf>
    <xf numFmtId="0" fontId="6" fillId="2" borderId="32" xfId="0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49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49" fontId="4" fillId="0" borderId="3" xfId="0" applyNumberFormat="1" applyFont="1" applyBorder="1" applyAlignment="1">
      <alignment horizontal="left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11" fillId="0" borderId="28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36" xfId="0" applyFont="1" applyFill="1" applyBorder="1" applyAlignment="1">
      <alignment horizontal="center" wrapText="1"/>
    </xf>
    <xf numFmtId="0" fontId="0" fillId="0" borderId="42" xfId="0" applyFill="1" applyBorder="1" applyAlignment="1">
      <alignment horizontal="center"/>
    </xf>
    <xf numFmtId="0" fontId="0" fillId="0" borderId="42" xfId="0" applyFill="1" applyBorder="1"/>
    <xf numFmtId="2" fontId="0" fillId="0" borderId="3" xfId="0" applyNumberFormat="1" applyFill="1" applyBorder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0" fillId="0" borderId="16" xfId="0" applyBorder="1"/>
    <xf numFmtId="0" fontId="29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6" fillId="0" borderId="3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9" fillId="0" borderId="2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1" xfId="0" applyFill="1" applyBorder="1" applyAlignment="1"/>
    <xf numFmtId="0" fontId="0" fillId="0" borderId="3" xfId="0" applyBorder="1" applyAlignment="1">
      <alignment horizontal="right"/>
    </xf>
    <xf numFmtId="0" fontId="0" fillId="0" borderId="16" xfId="0" applyBorder="1" applyAlignment="1">
      <alignment horizontal="right"/>
    </xf>
    <xf numFmtId="2" fontId="13" fillId="0" borderId="21" xfId="0" applyNumberFormat="1" applyFont="1" applyFill="1" applyBorder="1" applyAlignment="1">
      <alignment wrapText="1"/>
    </xf>
    <xf numFmtId="0" fontId="16" fillId="0" borderId="1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0" fillId="0" borderId="11" xfId="0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0" fillId="0" borderId="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4" fillId="0" borderId="3" xfId="0" applyNumberFormat="1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 wrapText="1"/>
    </xf>
    <xf numFmtId="0" fontId="0" fillId="0" borderId="11" xfId="0" applyFill="1" applyBorder="1"/>
    <xf numFmtId="0" fontId="10" fillId="0" borderId="10" xfId="0" applyFont="1" applyFill="1" applyBorder="1" applyAlignment="1"/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wrapText="1"/>
    </xf>
    <xf numFmtId="0" fontId="9" fillId="0" borderId="32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5" borderId="0" xfId="0" applyFill="1"/>
  </cellXfs>
  <cellStyles count="2">
    <cellStyle name="Обычный" xfId="0" builtinId="0"/>
    <cellStyle name="Обычный_Dod5kochto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\&#1059;&#1058;&#1054;&#1063;&#1053;&#1045;&#1053;&#1053;&#1071;%20&#1055;&#1051;&#1040;&#1053;&#1059;\&#1047;&#1042;&#1048;&#1058;%20&#1048;%20&#1052;&#1054;&#1053;&#1048;&#1058;&#1054;&#1056;&#1048;&#1053;&#1043;%20&#1055;&#1040;&#1057;&#1055;&#1054;&#1056;&#1058;%202018\&#1079;&#1074;&#1080;&#1090;%20&#1087;&#1072;&#1089;&#1087;&#1086;&#1088;&#1090;%20&#1050;&#1054;&#1064;&#1058;&#1054;&#1056;&#1048;&#1057;%20%202018%2027.12.18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финанс"/>
      <sheetName val="Лист1"/>
      <sheetName val="КАЗспзв"/>
      <sheetName val="СП ЗВ"/>
      <sheetName val="план зак"/>
      <sheetName val="поміс розб"/>
      <sheetName val="нов паспорт"/>
      <sheetName val="звІт"/>
      <sheetName val="субвенція"/>
      <sheetName val="ІНФ"/>
      <sheetName val="черновик"/>
      <sheetName val="дов спецпом"/>
      <sheetName val="довідка2"/>
      <sheetName val="РЕЕСТР ДОВ"/>
      <sheetName val="довідка 1"/>
      <sheetName val="кошт казн"/>
      <sheetName val="коштор"/>
      <sheetName val="коштзв"/>
      <sheetName val="каз звкош"/>
      <sheetName val="зведсп"/>
      <sheetName val="бюдж роз"/>
      <sheetName val="Лист3"/>
      <sheetName val="Лист4"/>
      <sheetName val="ЗОШ зарпл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B14" t="str">
            <v>О600000</v>
          </cell>
        </row>
        <row r="17">
          <cell r="B17" t="str">
            <v>О610000</v>
          </cell>
        </row>
        <row r="20">
          <cell r="B20" t="str">
            <v>О611010</v>
          </cell>
          <cell r="D20" t="str">
            <v>0910</v>
          </cell>
          <cell r="F20" t="str">
            <v>Надання дошкільної освіти</v>
          </cell>
        </row>
        <row r="55">
          <cell r="D55" t="str">
            <v xml:space="preserve">Забезпечити створення  належних умов для надання  на належному рівні   дошкільної освіти та  виховання дітей </v>
          </cell>
          <cell r="K55">
            <v>24476.6</v>
          </cell>
          <cell r="L55">
            <v>3042.5</v>
          </cell>
        </row>
        <row r="56">
          <cell r="D56" t="str">
            <v>Забезпечення збереження енергоресурсів</v>
          </cell>
          <cell r="K56">
            <v>0</v>
          </cell>
        </row>
        <row r="57">
          <cell r="D57" t="str">
            <v>Придбання обладнання і предметів довгострокового  користування</v>
          </cell>
          <cell r="L57">
            <v>61.8</v>
          </cell>
        </row>
        <row r="58">
          <cell r="D58" t="str">
            <v>Здійснення капітального ремонту приміщень та інших об'єктів</v>
          </cell>
          <cell r="L58">
            <v>0</v>
          </cell>
        </row>
        <row r="59">
          <cell r="D59" t="str">
            <v>Погашення боргів минулого року</v>
          </cell>
        </row>
        <row r="60">
          <cell r="K60">
            <v>24476.6</v>
          </cell>
          <cell r="L60">
            <v>3104.3</v>
          </cell>
          <cell r="M60">
            <v>27580.899999999998</v>
          </cell>
        </row>
        <row r="67">
          <cell r="A67" t="str">
            <v>Програма економічного і соціального розвитку м.Первомайський  на 2018р.</v>
          </cell>
          <cell r="I67">
            <v>61.099999999999994</v>
          </cell>
        </row>
        <row r="68">
          <cell r="A68" t="str">
            <v>Обласна програма розвитку освіти"Новий освітній простір Харківщини" на 2014-2018 р.</v>
          </cell>
        </row>
        <row r="74">
          <cell r="C74" t="str">
            <v xml:space="preserve">Завдання1:                         </v>
          </cell>
          <cell r="D74" t="str">
            <v xml:space="preserve">Забезпечити створення  належних умов для надання  на належному рівні   дошкільної освіти та  виховання дітей </v>
          </cell>
        </row>
        <row r="76">
          <cell r="C76" t="str">
            <v xml:space="preserve">кількість дошкільних навчальних закладів      </v>
          </cell>
          <cell r="J76" t="str">
            <v>од.</v>
          </cell>
          <cell r="K76" t="str">
            <v>мережа</v>
          </cell>
          <cell r="L76">
            <v>6</v>
          </cell>
        </row>
        <row r="77">
          <cell r="C77" t="str">
            <v>кількість груп</v>
          </cell>
          <cell r="J77" t="str">
            <v>од.</v>
          </cell>
          <cell r="K77" t="str">
            <v>мережа</v>
          </cell>
          <cell r="L77">
            <v>57</v>
          </cell>
        </row>
        <row r="78">
          <cell r="C78" t="str">
            <v xml:space="preserve">всього - середньорічне   число ставок /штатних одиниць ,     </v>
          </cell>
          <cell r="J78" t="str">
            <v>од.</v>
          </cell>
          <cell r="K78" t="str">
            <v>штатний розпис</v>
          </cell>
          <cell r="L78">
            <v>287.49</v>
          </cell>
        </row>
        <row r="79">
          <cell r="C79" t="str">
            <v>у тому числі:</v>
          </cell>
        </row>
        <row r="80">
          <cell r="C80" t="str">
            <v xml:space="preserve"> педагогічного   персоналу     </v>
          </cell>
          <cell r="J80" t="str">
            <v>од.</v>
          </cell>
          <cell r="K80" t="str">
            <v>штатний розпис</v>
          </cell>
          <cell r="L80">
            <v>103.81</v>
          </cell>
        </row>
        <row r="81">
          <cell r="C81" t="str">
            <v xml:space="preserve"> адмін-персоналу, за умовами  оплати віднесених до педагогічного персоналу      </v>
          </cell>
          <cell r="J81" t="str">
            <v>од.</v>
          </cell>
          <cell r="K81" t="str">
            <v>штатний розпис</v>
          </cell>
          <cell r="L81">
            <v>24.75</v>
          </cell>
        </row>
        <row r="82">
          <cell r="C82" t="str">
            <v xml:space="preserve"> спеціалістів   </v>
          </cell>
          <cell r="J82" t="str">
            <v>од.</v>
          </cell>
          <cell r="K82" t="str">
            <v>штатний розпис</v>
          </cell>
          <cell r="L82">
            <v>26</v>
          </cell>
        </row>
        <row r="83">
          <cell r="C83" t="str">
            <v xml:space="preserve"> робітників </v>
          </cell>
          <cell r="J83" t="str">
            <v>од.</v>
          </cell>
          <cell r="K83" t="str">
            <v>штатний розпис</v>
          </cell>
          <cell r="L83">
            <v>132.93</v>
          </cell>
        </row>
        <row r="85">
          <cell r="C85" t="str">
            <v xml:space="preserve">кількість дітей, що відвідують дошкільні   заклади           </v>
          </cell>
          <cell r="J85" t="str">
            <v>осіб</v>
          </cell>
          <cell r="K85" t="str">
            <v>мережа</v>
          </cell>
          <cell r="L85">
            <v>1156</v>
          </cell>
        </row>
        <row r="86">
          <cell r="C86" t="str">
            <v xml:space="preserve">кількість дітей  від 0 до 6 років   в місті   </v>
          </cell>
          <cell r="J86" t="str">
            <v>осіб</v>
          </cell>
          <cell r="K86" t="str">
            <v>Звіт про діяльність дошкільних навчальних закладів Ф №85-к</v>
          </cell>
          <cell r="L86">
            <v>1480</v>
          </cell>
        </row>
        <row r="88">
          <cell r="C88" t="str">
            <v>середні витрати на   1 дитину</v>
          </cell>
          <cell r="J88" t="str">
            <v>грн</v>
          </cell>
          <cell r="K88" t="str">
            <v>кошторис на 2018 р., мережа</v>
          </cell>
          <cell r="L88">
            <v>23805</v>
          </cell>
        </row>
        <row r="89">
          <cell r="C89" t="str">
            <v xml:space="preserve">діто-дні   відвідування                </v>
          </cell>
          <cell r="J89" t="str">
            <v>дн.</v>
          </cell>
          <cell r="K89" t="str">
            <v>табель</v>
          </cell>
          <cell r="L89">
            <v>172760</v>
          </cell>
        </row>
        <row r="91">
          <cell r="C91" t="str">
            <v xml:space="preserve">кількість днів відвідування            </v>
          </cell>
          <cell r="J91" t="str">
            <v>од.</v>
          </cell>
          <cell r="K91" t="str">
            <v>табель</v>
          </cell>
          <cell r="L91">
            <v>149.44636678200692</v>
          </cell>
        </row>
        <row r="92">
          <cell r="C92" t="str">
            <v xml:space="preserve">відсоток охоплення  дітей дошкільною освітою       </v>
          </cell>
          <cell r="J92" t="str">
            <v>%</v>
          </cell>
          <cell r="K92" t="str">
            <v>мережа, стат.звіт</v>
          </cell>
          <cell r="L92">
            <v>78.108108108108112</v>
          </cell>
        </row>
        <row r="121">
          <cell r="C121" t="str">
            <v>Завдання 2.</v>
          </cell>
          <cell r="D121" t="str">
            <v>Придбання обладнання і предметів довгострокового  користування</v>
          </cell>
        </row>
        <row r="123">
          <cell r="C123" t="str">
            <v xml:space="preserve">Вартість придбаного обладнання </v>
          </cell>
          <cell r="J123" t="str">
            <v>тис.грн.</v>
          </cell>
          <cell r="K123" t="str">
            <v>кошторис</v>
          </cell>
          <cell r="L123">
            <v>61.8</v>
          </cell>
        </row>
        <row r="125">
          <cell r="C125" t="str">
            <v>кількість придбаного обладнання</v>
          </cell>
          <cell r="J125" t="str">
            <v>од.</v>
          </cell>
          <cell r="K125" t="str">
            <v xml:space="preserve"> документи бух.обліку</v>
          </cell>
          <cell r="L125">
            <v>3</v>
          </cell>
        </row>
        <row r="127">
          <cell r="C127" t="str">
            <v xml:space="preserve">середня вартість одиниці придбаного обладнання </v>
          </cell>
          <cell r="J127" t="str">
            <v>грн.</v>
          </cell>
          <cell r="K127" t="str">
            <v>кошторис, документи бух.обліку</v>
          </cell>
          <cell r="L127">
            <v>20599.999999999996</v>
          </cell>
        </row>
        <row r="129">
          <cell r="C129" t="str">
            <v>відсоток виконання завдання</v>
          </cell>
          <cell r="J129" t="str">
            <v>%</v>
          </cell>
          <cell r="K129" t="str">
            <v>х</v>
          </cell>
          <cell r="L129">
            <v>100</v>
          </cell>
        </row>
        <row r="130">
          <cell r="C130" t="str">
            <v>Завдання 3.</v>
          </cell>
          <cell r="D130" t="str">
            <v>Здійснення капітального ремонту приміщень та інших об'єктів</v>
          </cell>
        </row>
        <row r="132">
          <cell r="C132" t="str">
            <v>Вартість капітального ремонту</v>
          </cell>
          <cell r="J132" t="str">
            <v>тис.грн.</v>
          </cell>
          <cell r="K132" t="str">
            <v>кошторис</v>
          </cell>
          <cell r="L132">
            <v>0</v>
          </cell>
        </row>
        <row r="134">
          <cell r="C134" t="str">
            <v>площа відремонтованих обьектів</v>
          </cell>
          <cell r="J134" t="str">
            <v>кв.м.</v>
          </cell>
          <cell r="K134" t="str">
            <v>кошторисна документація</v>
          </cell>
        </row>
        <row r="136">
          <cell r="C136" t="str">
            <v xml:space="preserve">середня вартість одиниці відремонтованої площі </v>
          </cell>
          <cell r="J136" t="str">
            <v>грн.</v>
          </cell>
          <cell r="K136" t="str">
            <v>кошторис, кошторисна документація</v>
          </cell>
          <cell r="L136" t="e">
            <v>#DIV/0!</v>
          </cell>
        </row>
        <row r="138">
          <cell r="C138" t="str">
            <v>відсоток виконання завдання</v>
          </cell>
          <cell r="J138" t="str">
            <v>%</v>
          </cell>
          <cell r="K138" t="str">
            <v>х</v>
          </cell>
          <cell r="L138">
            <v>100</v>
          </cell>
        </row>
        <row r="188">
          <cell r="B188" t="str">
            <v>О600000</v>
          </cell>
        </row>
        <row r="191">
          <cell r="B191" t="str">
            <v>О610000</v>
          </cell>
        </row>
        <row r="194">
          <cell r="B194" t="str">
            <v>О611020</v>
          </cell>
          <cell r="D194" t="str">
            <v>0921</v>
          </cell>
          <cell r="E194" t="str">
            <v>Надання загальної середньої освіти загальноосвітніми навчальними закладами(в т.ч.школою-дитячим садком, інтернетом при школі),спеціалізованими школами, ліцеями, гімназіями, колегіумами</v>
          </cell>
        </row>
        <row r="232">
          <cell r="A232">
            <v>1</v>
          </cell>
          <cell r="D232" t="str">
            <v xml:space="preserve">Забезпечити надання  відповідних послуг денними   загальноосвітніми  навчальними закладами      </v>
          </cell>
          <cell r="K232">
            <v>44498.400000000001</v>
          </cell>
          <cell r="L232">
            <v>2343.6</v>
          </cell>
        </row>
        <row r="233">
          <cell r="A233">
            <v>2</v>
          </cell>
          <cell r="D233" t="str">
            <v>Забезпечення збереження енергоресурсів</v>
          </cell>
          <cell r="K233">
            <v>0</v>
          </cell>
        </row>
        <row r="234">
          <cell r="A234">
            <v>2</v>
          </cell>
          <cell r="D234" t="str">
            <v>Придбання обладнання і предметів довгострокового  користування</v>
          </cell>
          <cell r="L234">
            <v>2794.9</v>
          </cell>
        </row>
        <row r="235">
          <cell r="A235">
            <v>3</v>
          </cell>
          <cell r="D235" t="str">
            <v>Здійснення капітального ремонту приміщень та інших об'єктів</v>
          </cell>
          <cell r="L235">
            <v>442.4</v>
          </cell>
        </row>
        <row r="237">
          <cell r="K237">
            <v>44498.400000000001</v>
          </cell>
          <cell r="L237">
            <v>5580.9</v>
          </cell>
        </row>
        <row r="243">
          <cell r="A243" t="str">
            <v>Програма економічного і соціального розвитку Харківської області   на 2018 р.</v>
          </cell>
          <cell r="J243">
            <v>0</v>
          </cell>
        </row>
        <row r="244">
          <cell r="A244" t="str">
            <v>Програма соціального захисту дітей окремих категорій ДНЗ та ЗНЗ м.Первомайський на 2018 р.</v>
          </cell>
          <cell r="I244">
            <v>938</v>
          </cell>
        </row>
        <row r="245">
          <cell r="A245" t="str">
            <v>Програма економічного і соціального розвитку м.Первомайський  на 2018р.</v>
          </cell>
          <cell r="I245">
            <v>165.6</v>
          </cell>
          <cell r="J245">
            <v>682.8</v>
          </cell>
        </row>
        <row r="246">
          <cell r="A246" t="str">
            <v>Обласна програма розвитку освіти"Новий освітній простір Харківщини" на 2014-2018 р.</v>
          </cell>
          <cell r="I246">
            <v>40</v>
          </cell>
          <cell r="J246">
            <v>300</v>
          </cell>
        </row>
        <row r="252">
          <cell r="C252" t="str">
            <v xml:space="preserve">Завдання1:                         </v>
          </cell>
          <cell r="D252" t="str">
            <v xml:space="preserve">Забезпечити надання  відповідних послуг денними   загальноосвітніми  навчальними закладами      </v>
          </cell>
        </row>
        <row r="254">
          <cell r="C254" t="str">
            <v xml:space="preserve">кількість закладів (ІІІ ст)     </v>
          </cell>
          <cell r="J254" t="str">
            <v>од.</v>
          </cell>
          <cell r="K254" t="str">
            <v>мережа</v>
          </cell>
          <cell r="L254">
            <v>7</v>
          </cell>
        </row>
        <row r="255">
          <cell r="C255" t="str">
            <v xml:space="preserve">кількість класів (ІІІ ст)     </v>
          </cell>
          <cell r="J255" t="str">
            <v>од.</v>
          </cell>
          <cell r="K255" t="str">
            <v>мережа</v>
          </cell>
          <cell r="L255">
            <v>118</v>
          </cell>
        </row>
        <row r="256">
          <cell r="C256" t="str">
            <v xml:space="preserve">всього - середньорічне   число ставок /штатних одиниць ,     </v>
          </cell>
          <cell r="J256" t="str">
            <v>од.</v>
          </cell>
          <cell r="K256" t="str">
            <v>штатний розпис</v>
          </cell>
          <cell r="L256">
            <v>397.78</v>
          </cell>
        </row>
        <row r="257">
          <cell r="C257" t="str">
            <v>у тому числі:</v>
          </cell>
        </row>
        <row r="258">
          <cell r="C258" t="str">
            <v xml:space="preserve"> педагогічного   персоналу     </v>
          </cell>
          <cell r="J258" t="str">
            <v>од.</v>
          </cell>
          <cell r="K258" t="str">
            <v>штатний розпис</v>
          </cell>
          <cell r="L258">
            <v>236.4</v>
          </cell>
        </row>
        <row r="259">
          <cell r="C259" t="str">
            <v>вихователі ГПД</v>
          </cell>
          <cell r="J259" t="str">
            <v>од.</v>
          </cell>
          <cell r="K259" t="str">
            <v>штатний розпис</v>
          </cell>
          <cell r="L259">
            <v>6</v>
          </cell>
        </row>
        <row r="260">
          <cell r="C260" t="str">
            <v xml:space="preserve"> адмін-персоналу, за умовами  оплати віднесених до педагогічного персоналу      </v>
          </cell>
          <cell r="J260" t="str">
            <v>од.</v>
          </cell>
          <cell r="K260" t="str">
            <v>штатний розпис</v>
          </cell>
          <cell r="L260">
            <v>29</v>
          </cell>
        </row>
        <row r="261">
          <cell r="C261" t="str">
            <v xml:space="preserve"> спеціалістів   </v>
          </cell>
          <cell r="J261" t="str">
            <v>од.</v>
          </cell>
          <cell r="K261" t="str">
            <v>штатний розпис</v>
          </cell>
          <cell r="L261">
            <v>21.8</v>
          </cell>
        </row>
        <row r="262">
          <cell r="C262" t="str">
            <v xml:space="preserve"> робітників </v>
          </cell>
          <cell r="J262" t="str">
            <v>од.</v>
          </cell>
          <cell r="K262" t="str">
            <v>штатний розпис</v>
          </cell>
        </row>
        <row r="264">
          <cell r="C264" t="str">
            <v>учнів 1-11 класів</v>
          </cell>
          <cell r="J264" t="str">
            <v>учнів</v>
          </cell>
          <cell r="K264" t="str">
            <v>мережа</v>
          </cell>
          <cell r="L264">
            <v>3062</v>
          </cell>
        </row>
        <row r="267">
          <cell r="C267" t="str">
            <v xml:space="preserve">середні витрати на 1 учня </v>
          </cell>
          <cell r="J267" t="str">
            <v>грн.</v>
          </cell>
          <cell r="K267" t="str">
            <v>кошторис на 2018 р., мережа</v>
          </cell>
          <cell r="L267">
            <v>15298</v>
          </cell>
        </row>
        <row r="268">
          <cell r="C268" t="str">
            <v>діто-дні відвідування</v>
          </cell>
          <cell r="J268" t="str">
            <v>дн.</v>
          </cell>
          <cell r="K268" t="str">
            <v>робочий навчальний план  /мережа</v>
          </cell>
          <cell r="L268">
            <v>489920</v>
          </cell>
        </row>
        <row r="270">
          <cell r="C270" t="str">
            <v xml:space="preserve">кількість днів відвідування            </v>
          </cell>
          <cell r="J270" t="str">
            <v>дн.</v>
          </cell>
          <cell r="K270" t="str">
            <v>робочий навчальний план</v>
          </cell>
          <cell r="L270">
            <v>160</v>
          </cell>
        </row>
        <row r="299">
          <cell r="C299" t="str">
            <v>Завдання 2.</v>
          </cell>
          <cell r="D299" t="str">
            <v>Придбання обладнання і предметів довгострокового  користування</v>
          </cell>
        </row>
        <row r="301">
          <cell r="C301" t="str">
            <v xml:space="preserve">Вартість придбаного обладнання </v>
          </cell>
          <cell r="J301" t="str">
            <v>тис.грн.</v>
          </cell>
          <cell r="K301" t="str">
            <v>кошторис</v>
          </cell>
          <cell r="L301">
            <v>2794.9</v>
          </cell>
        </row>
        <row r="303">
          <cell r="C303" t="str">
            <v>кількість придбаного обладнання</v>
          </cell>
          <cell r="J303" t="str">
            <v>од.</v>
          </cell>
          <cell r="K303" t="str">
            <v xml:space="preserve"> документи бух.обліку</v>
          </cell>
          <cell r="L303">
            <v>248</v>
          </cell>
        </row>
        <row r="305">
          <cell r="C305" t="str">
            <v xml:space="preserve">середня вартість одиниці придбаного обладнання </v>
          </cell>
          <cell r="J305" t="str">
            <v>грн.</v>
          </cell>
          <cell r="K305" t="str">
            <v>кошторис, документи бух.обліку</v>
          </cell>
          <cell r="L305">
            <v>11269.758064516129</v>
          </cell>
        </row>
        <row r="307">
          <cell r="C307" t="str">
            <v>відсоток виконання завдання</v>
          </cell>
          <cell r="J307" t="str">
            <v>%</v>
          </cell>
          <cell r="K307" t="str">
            <v>х</v>
          </cell>
          <cell r="L307">
            <v>100</v>
          </cell>
        </row>
        <row r="308">
          <cell r="C308" t="str">
            <v>Завдання 3.</v>
          </cell>
          <cell r="D308" t="str">
            <v>Здійснення капітального ремонту приміщень та інших об'єктів</v>
          </cell>
        </row>
        <row r="310">
          <cell r="C310" t="str">
            <v>Вартість капітального ремонту</v>
          </cell>
          <cell r="J310" t="str">
            <v>тис.грн.</v>
          </cell>
          <cell r="K310" t="str">
            <v>кошторис</v>
          </cell>
          <cell r="L310">
            <v>442.4</v>
          </cell>
        </row>
        <row r="312">
          <cell r="C312" t="str">
            <v>площа відремонтованих обьектів</v>
          </cell>
          <cell r="J312" t="str">
            <v>кв.м.</v>
          </cell>
          <cell r="K312" t="str">
            <v>кошторисна документація</v>
          </cell>
          <cell r="L312">
            <v>6176</v>
          </cell>
        </row>
        <row r="314">
          <cell r="C314" t="str">
            <v xml:space="preserve">середня вартість одиниці відремонтованої площі </v>
          </cell>
          <cell r="J314" t="str">
            <v>грн.</v>
          </cell>
          <cell r="K314" t="str">
            <v>кошторис, кошторисна документація</v>
          </cell>
          <cell r="L314">
            <v>71.632124352331601</v>
          </cell>
        </row>
        <row r="316">
          <cell r="C316" t="str">
            <v>відсоток виконання завдання</v>
          </cell>
          <cell r="J316" t="str">
            <v>%</v>
          </cell>
          <cell r="K316" t="str">
            <v>х</v>
          </cell>
          <cell r="L316">
            <v>100</v>
          </cell>
        </row>
        <row r="366">
          <cell r="B366" t="str">
            <v>О600000</v>
          </cell>
        </row>
        <row r="369">
          <cell r="B369" t="str">
            <v>О610000</v>
          </cell>
        </row>
        <row r="372">
          <cell r="B372" t="str">
            <v>О611090</v>
          </cell>
          <cell r="D372" t="str">
            <v>0960</v>
          </cell>
          <cell r="E372" t="str">
            <v>Надання позашкільної освіти позашкільними закладами освіти,заходи із позашкільної роботи з дітьми</v>
          </cell>
        </row>
        <row r="407">
          <cell r="A407">
            <v>1</v>
          </cell>
          <cell r="B407" t="str">
            <v>О611090</v>
          </cell>
          <cell r="C407" t="str">
            <v>0960</v>
          </cell>
          <cell r="D407" t="str">
            <v xml:space="preserve">Надання рівних можливостей дівчатам та хлопцям у сфері отримання позашкільної освіти </v>
          </cell>
          <cell r="K407">
            <v>2086.3000000000002</v>
          </cell>
          <cell r="L407">
            <v>27.3</v>
          </cell>
        </row>
        <row r="412">
          <cell r="K412">
            <v>2086.3000000000002</v>
          </cell>
          <cell r="L412">
            <v>27.3</v>
          </cell>
        </row>
        <row r="425">
          <cell r="D425" t="str">
            <v xml:space="preserve">Надання рівних можливостей дівчатам та хлопцям у сфері отримання позашкільної освіти </v>
          </cell>
        </row>
        <row r="427">
          <cell r="C427" t="str">
            <v xml:space="preserve">кількість закладів (за напрямами діяльності гуртків та місцем розташування)  </v>
          </cell>
          <cell r="J427" t="str">
            <v>од.</v>
          </cell>
          <cell r="K427" t="str">
            <v>мережа</v>
          </cell>
          <cell r="L427">
            <v>1</v>
          </cell>
        </row>
        <row r="428">
          <cell r="C428" t="str">
            <v xml:space="preserve">всього - середньорічне   число ставок /штатних одиниць ,     </v>
          </cell>
          <cell r="J428" t="str">
            <v>од.</v>
          </cell>
          <cell r="K428" t="str">
            <v>штатний розпис</v>
          </cell>
          <cell r="L428">
            <v>28.25</v>
          </cell>
        </row>
        <row r="429">
          <cell r="C429" t="str">
            <v>у тому числі:</v>
          </cell>
        </row>
        <row r="430">
          <cell r="C430" t="str">
            <v xml:space="preserve"> педагогічного   персоналу     </v>
          </cell>
          <cell r="J430" t="str">
            <v>од.</v>
          </cell>
          <cell r="K430" t="str">
            <v>штатний розпис</v>
          </cell>
          <cell r="L430">
            <v>21</v>
          </cell>
        </row>
        <row r="431">
          <cell r="C431" t="str">
            <v xml:space="preserve"> адмін-персоналу, за умовами  оплати віднесених до педагогічного персоналу      </v>
          </cell>
          <cell r="J431" t="str">
            <v>од.</v>
          </cell>
          <cell r="K431" t="str">
            <v>штатний розпис</v>
          </cell>
          <cell r="L431">
            <v>3.25</v>
          </cell>
        </row>
        <row r="432">
          <cell r="C432" t="str">
            <v xml:space="preserve"> спеціалістів   </v>
          </cell>
          <cell r="J432" t="str">
            <v>од.</v>
          </cell>
          <cell r="K432" t="str">
            <v>штатний розпис</v>
          </cell>
          <cell r="L432">
            <v>1</v>
          </cell>
        </row>
        <row r="433">
          <cell r="C433" t="str">
            <v xml:space="preserve"> робітників </v>
          </cell>
          <cell r="J433" t="str">
            <v>од.</v>
          </cell>
          <cell r="K433" t="str">
            <v>штатний розпис</v>
          </cell>
          <cell r="L433">
            <v>3</v>
          </cell>
        </row>
        <row r="436">
          <cell r="C436" t="str">
            <v>середньорічна кількість дітей (хлопців/дівчат), які отримують  позашкільну освіту</v>
          </cell>
          <cell r="J436" t="str">
            <v>осіб</v>
          </cell>
          <cell r="K436" t="str">
            <v>мережа</v>
          </cell>
          <cell r="L436">
            <v>1247</v>
          </cell>
        </row>
        <row r="437">
          <cell r="C437" t="str">
            <v>у тому числі за напрямами діяльності гуртків</v>
          </cell>
          <cell r="J437" t="str">
            <v>осіб</v>
          </cell>
          <cell r="K437" t="str">
            <v>мережа</v>
          </cell>
          <cell r="L437">
            <v>1247</v>
          </cell>
        </row>
        <row r="438">
          <cell r="C438" t="str">
            <v>кількість гуртків за напрямами діяльності</v>
          </cell>
          <cell r="J438" t="str">
            <v>од.</v>
          </cell>
          <cell r="K438" t="str">
            <v>мережа</v>
          </cell>
          <cell r="L438">
            <v>64</v>
          </cell>
        </row>
        <row r="439">
          <cell r="C439" t="str">
            <v>кількість заходів з позашкільної роботи</v>
          </cell>
          <cell r="J439" t="str">
            <v>од.</v>
          </cell>
          <cell r="K439" t="str">
            <v>додаток до річного плану БДЮТ</v>
          </cell>
          <cell r="L439">
            <v>33</v>
          </cell>
        </row>
        <row r="440">
          <cell r="C440" t="str">
            <v>кількість дітей (хлопців/дівчат), залучених у заходах</v>
          </cell>
          <cell r="J440" t="str">
            <v>од.</v>
          </cell>
          <cell r="K440" t="str">
            <v>додаток до річного плану БДЮТ</v>
          </cell>
          <cell r="L440">
            <v>1247</v>
          </cell>
        </row>
        <row r="442">
          <cell r="C442" t="str">
            <v>середні витрати на 1 дитину(хлопця/дівчину)</v>
          </cell>
          <cell r="J442" t="str">
            <v>грн.</v>
          </cell>
          <cell r="K442" t="str">
            <v>кошторис , мережа</v>
          </cell>
          <cell r="L442">
            <v>1695</v>
          </cell>
        </row>
        <row r="443">
          <cell r="C443" t="str">
            <v>у т.ч. за напрямами діяльності гуртів (будинок дитячої та юнацької творчості)</v>
          </cell>
          <cell r="J443" t="str">
            <v>грн.</v>
          </cell>
          <cell r="K443" t="str">
            <v>кошторис , мережа</v>
          </cell>
          <cell r="L443">
            <v>1695</v>
          </cell>
        </row>
        <row r="444">
          <cell r="C444" t="str">
            <v>середні витрати на 1 захід з позашкільної роботи</v>
          </cell>
          <cell r="J444" t="str">
            <v>грн.</v>
          </cell>
          <cell r="K444" t="str">
            <v>кошторис , план роботи заходів</v>
          </cell>
          <cell r="L444">
            <v>0</v>
          </cell>
        </row>
        <row r="446">
          <cell r="C446" t="str">
            <v>відсоток дітей (хлопців/дівчат) , охоплених позашкільною освітою, за напрямами діяльності гуртків, віком, місцем проживання</v>
          </cell>
          <cell r="J446" t="str">
            <v>%</v>
          </cell>
          <cell r="K446" t="str">
            <v>мережа</v>
          </cell>
          <cell r="L446">
            <v>40.725016329196606</v>
          </cell>
        </row>
        <row r="447">
          <cell r="C447" t="str">
            <v>відсоток дітей (хлопців/дівчат), які отримали нагороди, за напрямами діяльності гуртків</v>
          </cell>
          <cell r="J447" t="str">
            <v>%</v>
          </cell>
          <cell r="K447" t="str">
            <v>мережа, план роботи</v>
          </cell>
          <cell r="L447">
            <v>58.781074578989575</v>
          </cell>
        </row>
        <row r="543">
          <cell r="B543" t="str">
            <v>О600000</v>
          </cell>
        </row>
        <row r="546">
          <cell r="B546" t="str">
            <v>О610000</v>
          </cell>
        </row>
        <row r="549">
          <cell r="B549" t="str">
            <v>О611140</v>
          </cell>
          <cell r="D549" t="str">
            <v>0950</v>
          </cell>
          <cell r="E549" t="str">
            <v>Підвищення кваліфікації, перепідготовка кадрів закладами післядипломної освіти</v>
          </cell>
        </row>
        <row r="581">
          <cell r="D581" t="str">
            <v xml:space="preserve">Забезпечити реалізацію інших заходів з післядипломної освіти </v>
          </cell>
          <cell r="K581">
            <v>51.8</v>
          </cell>
        </row>
        <row r="583">
          <cell r="K583">
            <v>51.8</v>
          </cell>
          <cell r="L583">
            <v>0</v>
          </cell>
        </row>
        <row r="596">
          <cell r="C596" t="str">
            <v xml:space="preserve">Завдання1:                         </v>
          </cell>
          <cell r="D596" t="str">
            <v xml:space="preserve">Забезпечити реалізацію інших заходів з післядипломної освіти </v>
          </cell>
        </row>
        <row r="598">
          <cell r="C598" t="str">
            <v>обсяг видатків</v>
          </cell>
          <cell r="J598" t="str">
            <v>тис.грн.</v>
          </cell>
          <cell r="K598" t="str">
            <v>кошторис</v>
          </cell>
          <cell r="L598">
            <v>51.8</v>
          </cell>
        </row>
        <row r="599">
          <cell r="C599" t="str">
            <v>кількість закладів</v>
          </cell>
          <cell r="J599" t="str">
            <v>од.</v>
          </cell>
          <cell r="K599" t="str">
            <v>не передбачено звітністю</v>
          </cell>
        </row>
        <row r="600">
          <cell r="C600" t="str">
            <v xml:space="preserve">всього - середньорічне   число ставок /штатних одиниць ,     </v>
          </cell>
          <cell r="J600" t="str">
            <v>од.</v>
          </cell>
          <cell r="K600" t="str">
            <v>не передбачено звітністю</v>
          </cell>
        </row>
        <row r="601">
          <cell r="C601" t="str">
            <v>у тому числі:</v>
          </cell>
        </row>
        <row r="602">
          <cell r="C602" t="str">
            <v xml:space="preserve"> педагогічного   персоналу     </v>
          </cell>
          <cell r="J602" t="str">
            <v>од.</v>
          </cell>
          <cell r="K602" t="str">
            <v>не передбачено звітністю</v>
          </cell>
        </row>
        <row r="603">
          <cell r="C603" t="str">
            <v xml:space="preserve"> адмін-персоналу, за умовами  оплати віднесених до педагогічного персоналу      </v>
          </cell>
          <cell r="J603" t="str">
            <v>од.</v>
          </cell>
          <cell r="K603" t="str">
            <v>не передбачено звітністю</v>
          </cell>
        </row>
        <row r="604">
          <cell r="C604" t="str">
            <v>майстрів виробничого навчання</v>
          </cell>
          <cell r="J604" t="str">
            <v>од.</v>
          </cell>
          <cell r="K604" t="str">
            <v>не передбачено звітністю</v>
          </cell>
        </row>
        <row r="605">
          <cell r="C605" t="str">
            <v xml:space="preserve"> спеціалістів   </v>
          </cell>
          <cell r="J605" t="str">
            <v>од.</v>
          </cell>
          <cell r="K605" t="str">
            <v>не передбачено звітністю</v>
          </cell>
        </row>
        <row r="606">
          <cell r="C606" t="str">
            <v xml:space="preserve"> робітників </v>
          </cell>
          <cell r="J606" t="str">
            <v>од.</v>
          </cell>
          <cell r="K606" t="str">
            <v>не передбачено звітністю</v>
          </cell>
        </row>
        <row r="608">
          <cell r="J608" t="str">
            <v>осіб</v>
          </cell>
        </row>
        <row r="609">
          <cell r="J609" t="str">
            <v>осіб</v>
          </cell>
          <cell r="K609" t="str">
            <v>план роботи</v>
          </cell>
        </row>
        <row r="612">
          <cell r="C612" t="str">
            <v>середні витрати на 1 фахівця, що підвищить кваліфікацію</v>
          </cell>
        </row>
        <row r="614">
          <cell r="C614" t="str">
            <v>відсоток фахівців ,які отримаоть відповідний документ про освіту</v>
          </cell>
          <cell r="J614" t="str">
            <v>%</v>
          </cell>
          <cell r="K614" t="str">
            <v>х</v>
          </cell>
          <cell r="L614">
            <v>100</v>
          </cell>
        </row>
        <row r="664">
          <cell r="B664" t="str">
            <v>О600000</v>
          </cell>
        </row>
        <row r="667">
          <cell r="B667" t="str">
            <v>О610000</v>
          </cell>
        </row>
        <row r="670">
          <cell r="B670" t="str">
            <v>О611150</v>
          </cell>
          <cell r="D670" t="str">
            <v>0990</v>
          </cell>
          <cell r="E670" t="str">
            <v xml:space="preserve">Методичне забезпечення діяльності навчальних закладів </v>
          </cell>
        </row>
        <row r="705">
          <cell r="D705" t="str">
            <v>Забезпечити належну методичну роботу в установах освіти</v>
          </cell>
          <cell r="K705">
            <v>925.9</v>
          </cell>
        </row>
        <row r="710">
          <cell r="K710">
            <v>925.9</v>
          </cell>
          <cell r="L710">
            <v>0</v>
          </cell>
        </row>
        <row r="723">
          <cell r="C723" t="str">
            <v xml:space="preserve">Завдання1:                         </v>
          </cell>
          <cell r="D723" t="str">
            <v>Забезпечити належну методичну роботу в установах освіти</v>
          </cell>
        </row>
        <row r="725">
          <cell r="C725" t="str">
            <v xml:space="preserve">кількість закладів    </v>
          </cell>
          <cell r="J725" t="str">
            <v>од.</v>
          </cell>
          <cell r="K725" t="str">
            <v>положення про відділ освіти</v>
          </cell>
          <cell r="L725">
            <v>1</v>
          </cell>
        </row>
        <row r="726">
          <cell r="C726" t="str">
            <v xml:space="preserve">всього - середньорічне   число ставок /штатних одиниць ,    </v>
          </cell>
          <cell r="J726" t="str">
            <v>од.</v>
          </cell>
          <cell r="K726" t="str">
            <v>штатний розпис</v>
          </cell>
          <cell r="L726">
            <v>8</v>
          </cell>
        </row>
        <row r="727">
          <cell r="C727" t="str">
            <v>у тому числі:</v>
          </cell>
        </row>
        <row r="728">
          <cell r="C728" t="str">
            <v xml:space="preserve"> педагогічного   персоналу     </v>
          </cell>
          <cell r="J728" t="str">
            <v>од.</v>
          </cell>
          <cell r="K728" t="str">
            <v>штатний розпис</v>
          </cell>
          <cell r="L728">
            <v>0</v>
          </cell>
        </row>
        <row r="729">
          <cell r="C729" t="str">
            <v xml:space="preserve"> адмін-персоналу, за умовами  оплати віднесених до педагогічного персоналу      </v>
          </cell>
          <cell r="J729" t="str">
            <v>од.</v>
          </cell>
          <cell r="K729" t="str">
            <v>штатний розпис</v>
          </cell>
          <cell r="L729">
            <v>7.5</v>
          </cell>
        </row>
        <row r="730">
          <cell r="C730" t="str">
            <v xml:space="preserve"> спеціалістів   </v>
          </cell>
          <cell r="J730" t="str">
            <v>од.</v>
          </cell>
          <cell r="K730" t="str">
            <v>штатний розпис</v>
          </cell>
          <cell r="L730">
            <v>0.5</v>
          </cell>
        </row>
        <row r="731">
          <cell r="C731" t="str">
            <v xml:space="preserve"> робітників </v>
          </cell>
          <cell r="J731" t="str">
            <v>од.</v>
          </cell>
          <cell r="K731" t="str">
            <v>штатний розпис</v>
          </cell>
          <cell r="L731">
            <v>0</v>
          </cell>
        </row>
        <row r="733">
          <cell r="C733" t="str">
            <v>кількість закладів, які обслуговує методичний кабінет</v>
          </cell>
          <cell r="J733" t="str">
            <v>од.</v>
          </cell>
          <cell r="K733" t="str">
            <v>мережа</v>
          </cell>
        </row>
        <row r="734">
          <cell r="C734" t="str">
            <v>кількість виготовлених примірників навчально-методичної літератури</v>
          </cell>
        </row>
        <row r="736">
          <cell r="C736" t="str">
            <v>кількість закладів, які обслуговує один працівник</v>
          </cell>
          <cell r="J736" t="str">
            <v>од.</v>
          </cell>
          <cell r="K736" t="str">
            <v>мережа, штатний розпис</v>
          </cell>
          <cell r="L736">
            <v>15</v>
          </cell>
        </row>
        <row r="878">
          <cell r="K878">
            <v>0</v>
          </cell>
        </row>
        <row r="894">
          <cell r="C894" t="str">
            <v>Назва показника</v>
          </cell>
          <cell r="J894" t="str">
            <v>Одиниця виміру</v>
          </cell>
          <cell r="K894" t="str">
            <v>Джерело інформації</v>
          </cell>
          <cell r="L894" t="str">
            <v>Значення показника</v>
          </cell>
        </row>
        <row r="895">
          <cell r="C895" t="str">
            <v xml:space="preserve">Завдання1:                         </v>
          </cell>
        </row>
        <row r="896">
          <cell r="C896" t="str">
            <v>Показники затрат :</v>
          </cell>
        </row>
        <row r="897">
          <cell r="C897" t="str">
            <v xml:space="preserve">кількість централізованих бухгалтерій  </v>
          </cell>
          <cell r="J897" t="str">
            <v>од.</v>
          </cell>
          <cell r="K897" t="str">
            <v>положення про відділ освіти</v>
          </cell>
          <cell r="L897">
            <v>1</v>
          </cell>
        </row>
        <row r="898">
          <cell r="C898" t="str">
            <v xml:space="preserve">всього - середньорічне   число ставок /штатних одиниць ,     </v>
          </cell>
          <cell r="J898" t="str">
            <v>од.</v>
          </cell>
          <cell r="K898" t="str">
            <v>штатний розпис</v>
          </cell>
          <cell r="L898">
            <v>14</v>
          </cell>
        </row>
        <row r="899">
          <cell r="C899" t="str">
            <v>у тому числі:</v>
          </cell>
        </row>
        <row r="901">
          <cell r="C901" t="str">
            <v xml:space="preserve"> адмін-персоналу, за умовами  оплати віднесених до педагогічного персоналу      </v>
          </cell>
          <cell r="J901" t="str">
            <v>од.</v>
          </cell>
          <cell r="K901" t="str">
            <v>штатний розпис</v>
          </cell>
          <cell r="L901">
            <v>0</v>
          </cell>
        </row>
        <row r="902">
          <cell r="C902" t="str">
            <v xml:space="preserve"> спеціалістів   </v>
          </cell>
          <cell r="J902" t="str">
            <v>од.</v>
          </cell>
          <cell r="K902" t="str">
            <v>штатний розпис</v>
          </cell>
          <cell r="L902">
            <v>14</v>
          </cell>
        </row>
        <row r="903">
          <cell r="C903" t="str">
            <v xml:space="preserve"> робітників </v>
          </cell>
          <cell r="J903" t="str">
            <v>од.</v>
          </cell>
          <cell r="K903" t="str">
            <v>штатний розпис</v>
          </cell>
          <cell r="L903">
            <v>0</v>
          </cell>
        </row>
        <row r="905">
          <cell r="C905" t="str">
            <v>кількість закладів, які обслуговує централізована бухгалтерія</v>
          </cell>
          <cell r="J905" t="str">
            <v>од.</v>
          </cell>
          <cell r="K905" t="str">
            <v>мережа</v>
          </cell>
          <cell r="L905">
            <v>21</v>
          </cell>
        </row>
        <row r="906">
          <cell r="C906" t="str">
            <v>кількість особових рахунків</v>
          </cell>
          <cell r="J906" t="str">
            <v>од.</v>
          </cell>
          <cell r="K906" t="str">
            <v xml:space="preserve">особові рахунки </v>
          </cell>
          <cell r="L906">
            <v>789</v>
          </cell>
        </row>
        <row r="1050">
          <cell r="K1050">
            <v>0</v>
          </cell>
        </row>
        <row r="1066">
          <cell r="C1066" t="str">
            <v>Назва показника</v>
          </cell>
          <cell r="J1066" t="str">
            <v>Одиниця виміру</v>
          </cell>
          <cell r="K1066" t="str">
            <v>Джерело інформації</v>
          </cell>
          <cell r="L1066" t="str">
            <v>Значення показника</v>
          </cell>
        </row>
        <row r="1067">
          <cell r="C1067" t="str">
            <v xml:space="preserve">Завдання1:                         </v>
          </cell>
        </row>
        <row r="1068">
          <cell r="C1068" t="str">
            <v>Показники затрат :</v>
          </cell>
        </row>
        <row r="1069">
          <cell r="C1069" t="str">
            <v>кількість груп централізованого господарського обслуговування</v>
          </cell>
          <cell r="J1069" t="str">
            <v>од.</v>
          </cell>
          <cell r="K1069" t="str">
            <v>положення про відділ освіти</v>
          </cell>
          <cell r="L1069">
            <v>2</v>
          </cell>
        </row>
        <row r="1070">
          <cell r="C1070" t="str">
            <v xml:space="preserve">всього - середньорічне   число ставок /штатних одиниць ,     </v>
          </cell>
          <cell r="J1070" t="str">
            <v>од.</v>
          </cell>
          <cell r="K1070" t="str">
            <v>штатний розпис</v>
          </cell>
          <cell r="L1070">
            <v>21.75</v>
          </cell>
        </row>
        <row r="1071">
          <cell r="C1071" t="str">
            <v>у тому числі:</v>
          </cell>
        </row>
        <row r="1073">
          <cell r="C1073" t="str">
            <v xml:space="preserve"> адмін-персоналу, за умовами  оплати віднесених до педагогічного персоналу      </v>
          </cell>
          <cell r="J1073" t="str">
            <v>од.</v>
          </cell>
          <cell r="K1073" t="str">
            <v>штатний розпис</v>
          </cell>
        </row>
        <row r="1075">
          <cell r="C1075" t="str">
            <v xml:space="preserve"> робітників </v>
          </cell>
          <cell r="J1075" t="str">
            <v>од.</v>
          </cell>
          <cell r="K1075" t="str">
            <v>штатний розпис</v>
          </cell>
          <cell r="L1075">
            <v>7.25</v>
          </cell>
        </row>
        <row r="1219">
          <cell r="K1219">
            <v>0</v>
          </cell>
        </row>
        <row r="1235">
          <cell r="C1235" t="str">
            <v>Назва показника</v>
          </cell>
          <cell r="J1235" t="str">
            <v>Одиниця виміру</v>
          </cell>
          <cell r="K1235" t="str">
            <v>Джерело інформації</v>
          </cell>
          <cell r="L1235" t="str">
            <v>Значення показника</v>
          </cell>
        </row>
        <row r="1236">
          <cell r="C1236" t="str">
            <v xml:space="preserve">Завдання1:                         </v>
          </cell>
        </row>
        <row r="1237">
          <cell r="C1237" t="str">
            <v>Показники затрат :</v>
          </cell>
        </row>
        <row r="1238">
          <cell r="C1238" t="str">
            <v>кількість навчальних закладів</v>
          </cell>
          <cell r="J1238" t="str">
            <v>од.</v>
          </cell>
          <cell r="K1238" t="str">
            <v>мережа</v>
          </cell>
          <cell r="L1238">
            <v>1</v>
          </cell>
        </row>
        <row r="1239">
          <cell r="C1239" t="str">
            <v xml:space="preserve">всього - середньорічне   число ставок /штатних одиниць ,     </v>
          </cell>
          <cell r="J1239" t="str">
            <v>од.</v>
          </cell>
          <cell r="K1239" t="str">
            <v>штатний розпис</v>
          </cell>
          <cell r="L1239">
            <v>13.280000000000001</v>
          </cell>
        </row>
        <row r="1240">
          <cell r="C1240" t="str">
            <v>у тому числі:</v>
          </cell>
        </row>
        <row r="1242">
          <cell r="C1242" t="str">
            <v xml:space="preserve"> адмін-персоналу, за умовами  оплати віднесених до педагогічного персоналу      </v>
          </cell>
          <cell r="J1242" t="str">
            <v>од.</v>
          </cell>
          <cell r="K1242" t="str">
            <v>штатний розпис</v>
          </cell>
          <cell r="L1242">
            <v>3</v>
          </cell>
        </row>
        <row r="1244">
          <cell r="C1244" t="str">
            <v xml:space="preserve"> робітників </v>
          </cell>
          <cell r="J1244" t="str">
            <v>од.</v>
          </cell>
          <cell r="K1244" t="str">
            <v>штатний розпис</v>
          </cell>
          <cell r="L1244">
            <v>2</v>
          </cell>
        </row>
        <row r="1246">
          <cell r="C1246" t="str">
            <v>кількість отриманих свідоцтв</v>
          </cell>
          <cell r="J1246" t="str">
            <v>од.</v>
          </cell>
          <cell r="K1246" t="str">
            <v>план роботи</v>
          </cell>
          <cell r="L1246">
            <v>139</v>
          </cell>
        </row>
        <row r="1305">
          <cell r="K1305" t="str">
            <v>X</v>
          </cell>
          <cell r="L1305" t="e">
            <v>#VALUE!</v>
          </cell>
        </row>
        <row r="1346">
          <cell r="B1346" t="str">
            <v>О600000</v>
          </cell>
        </row>
        <row r="1349">
          <cell r="B1349" t="str">
            <v>О610000</v>
          </cell>
        </row>
        <row r="1352">
          <cell r="B1352" t="str">
            <v>О611160</v>
          </cell>
          <cell r="D1352" t="str">
            <v>0990</v>
          </cell>
          <cell r="E1352" t="str">
            <v xml:space="preserve">Інші  програми, заклади та заходи у сфері освіти </v>
          </cell>
        </row>
        <row r="1380">
          <cell r="D1380" t="str">
            <v>Погашення боргів минулого року</v>
          </cell>
        </row>
        <row r="1387">
          <cell r="B1387" t="str">
            <v>О611161</v>
          </cell>
          <cell r="D1387" t="str">
            <v>Забезпечення діяльності інших закладів у сфері освіти</v>
          </cell>
          <cell r="K1387">
            <v>3587</v>
          </cell>
          <cell r="L1387">
            <v>253.10000000000002</v>
          </cell>
        </row>
        <row r="1388">
          <cell r="B1388" t="str">
            <v>О611162</v>
          </cell>
          <cell r="D1388" t="str">
            <v>Інші програми та заходи у сфері освіти</v>
          </cell>
          <cell r="K1388">
            <v>7.2</v>
          </cell>
        </row>
        <row r="1390">
          <cell r="B1390" t="str">
            <v>О611161</v>
          </cell>
          <cell r="D1390" t="str">
            <v>Придбання обладнання і предметів довгострокового  користування</v>
          </cell>
        </row>
        <row r="1393">
          <cell r="K1393">
            <v>3594.2</v>
          </cell>
          <cell r="L1393">
            <v>269.8</v>
          </cell>
        </row>
        <row r="1397">
          <cell r="J1397" t="str">
            <v>спеціальний фонд</v>
          </cell>
          <cell r="K1397" t="str">
            <v xml:space="preserve">разом </v>
          </cell>
        </row>
        <row r="1406">
          <cell r="B1406" t="str">
            <v>О611161</v>
          </cell>
          <cell r="C1406" t="str">
            <v xml:space="preserve">Завдання1:                         </v>
          </cell>
          <cell r="D1406" t="str">
            <v>Забезпечення діяльності інших закладів у сфері освіти</v>
          </cell>
        </row>
        <row r="1408">
          <cell r="C1408" t="str">
            <v>кількість  закладів</v>
          </cell>
          <cell r="J1408" t="str">
            <v>од.</v>
          </cell>
          <cell r="K1408" t="str">
            <v>мережа</v>
          </cell>
          <cell r="L1408">
            <v>4</v>
          </cell>
        </row>
        <row r="1409">
          <cell r="C1409" t="str">
            <v xml:space="preserve">всього - середньорічне   число ставок /штатних одиниць ,     </v>
          </cell>
          <cell r="J1409" t="str">
            <v>од.</v>
          </cell>
          <cell r="K1409" t="str">
            <v>штатний розпис</v>
          </cell>
          <cell r="L1409">
            <v>45.96</v>
          </cell>
        </row>
        <row r="1410">
          <cell r="C1410" t="str">
            <v>у тому числі:</v>
          </cell>
        </row>
        <row r="1411">
          <cell r="C1411" t="str">
            <v xml:space="preserve"> педагогічного   персоналу     </v>
          </cell>
          <cell r="J1411" t="str">
            <v>од.</v>
          </cell>
          <cell r="K1411" t="str">
            <v>штатний розпис</v>
          </cell>
          <cell r="L1411">
            <v>6.71</v>
          </cell>
        </row>
        <row r="1412">
          <cell r="C1412" t="str">
            <v xml:space="preserve"> адмін-персоналу, за умовами  оплати віднесених до педагогічного персоналу      </v>
          </cell>
          <cell r="J1412" t="str">
            <v>од.</v>
          </cell>
          <cell r="K1412" t="str">
            <v>штатний розпис</v>
          </cell>
          <cell r="L1412">
            <v>2</v>
          </cell>
        </row>
        <row r="1413">
          <cell r="C1413" t="str">
            <v xml:space="preserve"> спеціалістів   </v>
          </cell>
          <cell r="J1413" t="str">
            <v>од.</v>
          </cell>
          <cell r="K1413" t="str">
            <v>штатний розпис</v>
          </cell>
          <cell r="L1413">
            <v>28.5</v>
          </cell>
        </row>
        <row r="1414">
          <cell r="C1414" t="str">
            <v xml:space="preserve"> робітників </v>
          </cell>
          <cell r="J1414" t="str">
            <v>од.</v>
          </cell>
          <cell r="K1414" t="str">
            <v>штатний розпис</v>
          </cell>
          <cell r="L1414">
            <v>8.75</v>
          </cell>
        </row>
        <row r="1416">
          <cell r="C1416" t="str">
            <v xml:space="preserve">кількість закладів, які обслуговуються працівниками </v>
          </cell>
          <cell r="J1416" t="str">
            <v>од.</v>
          </cell>
          <cell r="K1416" t="str">
            <v>мережа</v>
          </cell>
          <cell r="L1416">
            <v>21</v>
          </cell>
        </row>
        <row r="1418">
          <cell r="C1418" t="str">
            <v>кількість установ , які обслуговує один працівник</v>
          </cell>
          <cell r="J1418" t="str">
            <v>од.</v>
          </cell>
          <cell r="K1418" t="str">
            <v>розрахунковий показник</v>
          </cell>
          <cell r="L1418">
            <v>7</v>
          </cell>
        </row>
        <row r="1419">
          <cell r="B1419" t="str">
            <v>О611162</v>
          </cell>
          <cell r="C1419" t="str">
            <v xml:space="preserve">Завдання2:                         </v>
          </cell>
          <cell r="D1419" t="str">
            <v>Інші програми та заходи у сфері освіти</v>
          </cell>
        </row>
        <row r="1421">
          <cell r="C1421" t="str">
            <v>середньорічна кількість одержувачів допомоги</v>
          </cell>
          <cell r="J1421" t="str">
            <v>од.</v>
          </cell>
          <cell r="K1421" t="str">
            <v>заяви дітей сиріт</v>
          </cell>
          <cell r="L1421">
            <v>4</v>
          </cell>
        </row>
        <row r="1423">
          <cell r="C1423" t="str">
            <v xml:space="preserve">середній розмір допомоги </v>
          </cell>
          <cell r="J1423" t="str">
            <v>грн.</v>
          </cell>
          <cell r="K1423" t="str">
            <v xml:space="preserve"> документи бух.обліку</v>
          </cell>
          <cell r="L1423">
            <v>1810</v>
          </cell>
        </row>
        <row r="1452">
          <cell r="B1452" t="str">
            <v>О611161</v>
          </cell>
          <cell r="C1452" t="str">
            <v xml:space="preserve">Завдання 3:                         </v>
          </cell>
          <cell r="D1452" t="str">
            <v>Придбання обладнання і предметів довгострокового  користування</v>
          </cell>
        </row>
        <row r="1454">
          <cell r="C1454" t="str">
            <v xml:space="preserve">Вартість придбаного обладнання </v>
          </cell>
          <cell r="J1454" t="str">
            <v>тис.грн.</v>
          </cell>
          <cell r="K1454" t="str">
            <v>кошторис</v>
          </cell>
          <cell r="L1454">
            <v>16.7</v>
          </cell>
        </row>
        <row r="1456">
          <cell r="C1456" t="str">
            <v>кількість придбаного обладнання</v>
          </cell>
          <cell r="J1456" t="str">
            <v>од.</v>
          </cell>
          <cell r="K1456" t="str">
            <v xml:space="preserve"> документи бух.обліку</v>
          </cell>
          <cell r="L1456">
            <v>2</v>
          </cell>
        </row>
        <row r="1458">
          <cell r="C1458" t="str">
            <v xml:space="preserve">середня вартість одиниці придбаного обладнання </v>
          </cell>
          <cell r="J1458" t="str">
            <v>грн.</v>
          </cell>
          <cell r="K1458" t="str">
            <v>кошторис, документи бух.обліку</v>
          </cell>
          <cell r="L1458">
            <v>8350</v>
          </cell>
        </row>
        <row r="1460">
          <cell r="C1460" t="str">
            <v>відсоток виконання завдання</v>
          </cell>
          <cell r="J1460" t="str">
            <v>%</v>
          </cell>
          <cell r="K1460" t="str">
            <v>х</v>
          </cell>
          <cell r="L1460">
            <v>100</v>
          </cell>
        </row>
        <row r="1628">
          <cell r="B1628" t="str">
            <v>О600000</v>
          </cell>
        </row>
        <row r="1631">
          <cell r="B1631" t="str">
            <v>О610000</v>
          </cell>
        </row>
        <row r="1671">
          <cell r="D1671" t="str">
            <v>Підготовка спортивного резерву та підвищення рівня фізичної підготовленості дітей дитячо-юнацькими спортивними школами</v>
          </cell>
          <cell r="K1671">
            <v>1955.3</v>
          </cell>
          <cell r="L1671">
            <v>3.2999999999999545</v>
          </cell>
        </row>
        <row r="1673">
          <cell r="D1673" t="str">
            <v>Придбання обладнання і предметів довгострокового  користування</v>
          </cell>
          <cell r="L1673">
            <v>217.1</v>
          </cell>
        </row>
        <row r="1674">
          <cell r="D1674" t="str">
            <v>Здійснення капітального ремонту (виконання міні-проекту  "Разом в майбутнє" проекту "Спортивне містечко")</v>
          </cell>
          <cell r="L1674">
            <v>300</v>
          </cell>
        </row>
        <row r="1676">
          <cell r="K1676">
            <v>1955.3</v>
          </cell>
          <cell r="L1676">
            <v>520.4</v>
          </cell>
        </row>
        <row r="1682">
          <cell r="A1682" t="str">
            <v>Програма економічного і соціального розвитку м.Первомайський  на 2018р.</v>
          </cell>
          <cell r="I1682">
            <v>47.3</v>
          </cell>
          <cell r="J1682">
            <v>135</v>
          </cell>
        </row>
        <row r="1683">
          <cell r="A1683" t="str">
            <v>Програма розвитку місцевого самоврядування в Харківській області м.Первомайський  на 2017 - 2021 роки</v>
          </cell>
          <cell r="J1683">
            <v>150</v>
          </cell>
        </row>
        <row r="1689">
          <cell r="C1689" t="str">
            <v xml:space="preserve">Завдання1:                         </v>
          </cell>
          <cell r="D1689" t="str">
            <v>Підготовка спортивного резерву та підвищення рівня фізичної підготовленості дітей дитячо-юнацькими спортивними школами</v>
          </cell>
        </row>
        <row r="1691">
          <cell r="C1691" t="str">
            <v>кількість комунальних дитячо-юнацьких спортивних шкіл в розрізі їх видів (ДЮСШ, КДЮСШ, СДЮШОР), видатки на утримання яких здійснюються з бюджету</v>
          </cell>
          <cell r="J1691" t="str">
            <v>од.</v>
          </cell>
          <cell r="K1691" t="str">
            <v>мережа</v>
          </cell>
          <cell r="L1691">
            <v>1</v>
          </cell>
        </row>
        <row r="1692">
          <cell r="C1692" t="str">
            <v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</v>
          </cell>
          <cell r="J1692" t="str">
            <v>тис.грн.</v>
          </cell>
          <cell r="K1692" t="str">
            <v>кошторис</v>
          </cell>
          <cell r="L1692">
            <v>1958.6</v>
          </cell>
        </row>
        <row r="1693">
          <cell r="C1693" t="str">
            <v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</v>
          </cell>
          <cell r="J1693" t="str">
            <v>од.</v>
          </cell>
          <cell r="K1693" t="str">
            <v>штатний розпис</v>
          </cell>
          <cell r="L1693">
            <v>27.92</v>
          </cell>
        </row>
        <row r="1694">
          <cell r="C1694" t="str">
            <v xml:space="preserve">у тому числі тренерів </v>
          </cell>
          <cell r="J1694" t="str">
            <v>од.</v>
          </cell>
          <cell r="K1694" t="str">
            <v>штатний розпис</v>
          </cell>
          <cell r="L1694">
            <v>15.42</v>
          </cell>
        </row>
        <row r="1696">
          <cell r="C1696" t="str">
            <v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</v>
          </cell>
          <cell r="J1696" t="str">
            <v>осіб</v>
          </cell>
          <cell r="K1696" t="str">
            <v>мережа</v>
          </cell>
          <cell r="L1696">
            <v>553</v>
          </cell>
        </row>
        <row r="1697">
          <cell r="C1697" t="str">
            <v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</v>
          </cell>
          <cell r="J1697" t="str">
            <v>осіб</v>
          </cell>
          <cell r="K1697" t="str">
            <v>план роботи</v>
          </cell>
          <cell r="L1697">
            <v>387</v>
          </cell>
        </row>
        <row r="1700">
          <cell r="C1700" t="str">
            <v>середні витрати на утримання однієї комунальної дитячо-юнацької спортивної школи, видатки на утримання якої здійснюються з бюджету, в розрізі їх видів (ДЮСШ, КДЮСШ, СДЮШОР), з розрахунку на одного працівника</v>
          </cell>
          <cell r="J1700" t="str">
            <v>грн.</v>
          </cell>
          <cell r="K1700" t="str">
            <v>кошторис, штатний розпис</v>
          </cell>
          <cell r="L1700">
            <v>70150.429799426929</v>
          </cell>
        </row>
        <row r="1701">
          <cell r="C1701" t="str">
            <v>середньомісячна заробітна плата працівника дитячо-юнацької спортивної школи, видатки на утримання якої здійснюються з бюджету (ДЮСШ, КДЮСШ, СДЮШОР)</v>
          </cell>
          <cell r="J1701" t="str">
            <v>грн</v>
          </cell>
          <cell r="K1701" t="str">
            <v>кошторис, штатний розпис</v>
          </cell>
          <cell r="L1701">
            <v>4159</v>
          </cell>
        </row>
        <row r="1702">
          <cell r="C1702" t="str">
            <v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</v>
          </cell>
          <cell r="J1702" t="str">
            <v>грн</v>
          </cell>
          <cell r="K1702" t="str">
            <v>кошторис, мережа</v>
          </cell>
          <cell r="L1702">
            <v>3542</v>
          </cell>
        </row>
        <row r="1706">
          <cell r="C1706" t="str">
            <v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</v>
          </cell>
          <cell r="J1706" t="str">
            <v>осіб</v>
          </cell>
          <cell r="K1706" t="str">
            <v>план роботи</v>
          </cell>
          <cell r="L1706">
            <v>0</v>
          </cell>
        </row>
        <row r="1707">
          <cell r="C1707" t="str">
            <v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</v>
          </cell>
          <cell r="J1707" t="str">
            <v>од</v>
          </cell>
          <cell r="K1707" t="str">
            <v>план роботи</v>
          </cell>
          <cell r="L1707">
            <v>270</v>
          </cell>
        </row>
        <row r="1708">
          <cell r="C1708" t="str">
            <v>динаміка**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</v>
          </cell>
          <cell r="J1708" t="str">
            <v>%</v>
          </cell>
          <cell r="K1708" t="str">
            <v>мережа</v>
          </cell>
          <cell r="L1708">
            <v>0.18050541516245489</v>
          </cell>
        </row>
        <row r="1737">
          <cell r="C1737" t="str">
            <v xml:space="preserve">Завдання 2:                         </v>
          </cell>
          <cell r="D1737" t="str">
            <v>Придбання обладнання і предметів довгострокового  користування</v>
          </cell>
        </row>
        <row r="1739">
          <cell r="C1739" t="str">
            <v xml:space="preserve">Вартість придбаного обладнання </v>
          </cell>
          <cell r="J1739" t="str">
            <v>тис.грн.</v>
          </cell>
          <cell r="K1739" t="str">
            <v>кошторис</v>
          </cell>
          <cell r="L1739">
            <v>217.1</v>
          </cell>
        </row>
        <row r="1741">
          <cell r="C1741" t="str">
            <v>кількість придбаного обладнання</v>
          </cell>
          <cell r="J1741" t="str">
            <v>од.</v>
          </cell>
          <cell r="K1741" t="str">
            <v xml:space="preserve"> документи бух.обліку</v>
          </cell>
          <cell r="L1741">
            <v>1</v>
          </cell>
        </row>
        <row r="1743">
          <cell r="C1743" t="str">
            <v xml:space="preserve">середня вартість одиниці придбаного обладнання </v>
          </cell>
          <cell r="J1743" t="str">
            <v>грн.</v>
          </cell>
          <cell r="K1743" t="str">
            <v>кошторис, документи бух.обліку</v>
          </cell>
          <cell r="L1743">
            <v>217100</v>
          </cell>
        </row>
        <row r="1745">
          <cell r="C1745" t="str">
            <v>відсоток виконання завдання</v>
          </cell>
          <cell r="J1745" t="str">
            <v>%</v>
          </cell>
          <cell r="K1745" t="str">
            <v>х</v>
          </cell>
          <cell r="L1745">
            <v>100</v>
          </cell>
        </row>
        <row r="1746">
          <cell r="C1746" t="str">
            <v>Завдання 3.</v>
          </cell>
          <cell r="D1746" t="str">
            <v>Здійснення капітального ремонту (виконання міні-проекту  "Разом в майбутнє" проекту "Спортивне містечко")</v>
          </cell>
        </row>
        <row r="1748">
          <cell r="C1748" t="str">
            <v>Вартість капітального ремонту</v>
          </cell>
          <cell r="J1748" t="str">
            <v>тис.грн.</v>
          </cell>
          <cell r="K1748" t="str">
            <v>кошторис</v>
          </cell>
          <cell r="L1748">
            <v>300</v>
          </cell>
        </row>
        <row r="1750">
          <cell r="C1750" t="str">
            <v>площа відремонтованих обьектів</v>
          </cell>
          <cell r="J1750" t="str">
            <v>кв.м.</v>
          </cell>
          <cell r="K1750" t="str">
            <v>кошторисна документація</v>
          </cell>
          <cell r="L1750">
            <v>601</v>
          </cell>
        </row>
        <row r="1752">
          <cell r="C1752" t="str">
            <v xml:space="preserve">середня вартість одиниці відремонтованої площі </v>
          </cell>
          <cell r="J1752" t="str">
            <v>грн.</v>
          </cell>
          <cell r="K1752" t="str">
            <v>розрах</v>
          </cell>
          <cell r="L1752">
            <v>499.16805324459233</v>
          </cell>
        </row>
        <row r="1754">
          <cell r="C1754" t="str">
            <v>відсоток виконання завдання</v>
          </cell>
          <cell r="J1754" t="str">
            <v>%</v>
          </cell>
          <cell r="K1754" t="str">
            <v>х</v>
          </cell>
          <cell r="L1754">
            <v>100</v>
          </cell>
        </row>
        <row r="1806">
          <cell r="B1806" t="str">
            <v>О600000</v>
          </cell>
        </row>
        <row r="1809">
          <cell r="B1809" t="str">
            <v>О610000</v>
          </cell>
        </row>
        <row r="1812">
          <cell r="B1812" t="str">
            <v>О610150</v>
          </cell>
          <cell r="D1812" t="str">
            <v>0111</v>
          </cell>
          <cell r="E1812" t="str">
            <v>Організаційне,iнформаційно-аналітичне та метеріально-технічне забезпечення діяльності міської ради та їх виконавчих комітетів</v>
          </cell>
        </row>
        <row r="1847">
          <cell r="D1847" t="str">
            <v>Забезпечення виконання наданих законодавством повноважень</v>
          </cell>
          <cell r="K1847">
            <v>691.8</v>
          </cell>
        </row>
        <row r="1852">
          <cell r="K1852">
            <v>691.8</v>
          </cell>
          <cell r="L1852">
            <v>0</v>
          </cell>
        </row>
        <row r="1865">
          <cell r="C1865" t="str">
            <v xml:space="preserve">Завдання1:                         </v>
          </cell>
          <cell r="D1865" t="str">
            <v>Забезпечення виконання наданих законодавством повноважень</v>
          </cell>
        </row>
        <row r="1867">
          <cell r="C1867" t="str">
            <v>кількість штатних одиниць</v>
          </cell>
          <cell r="J1867" t="str">
            <v>од.</v>
          </cell>
          <cell r="K1867" t="str">
            <v>штатний розпис</v>
          </cell>
          <cell r="L1867">
            <v>6</v>
          </cell>
        </row>
        <row r="1870">
          <cell r="C1870" t="str">
            <v>кількість отриманих листів, звернень, заяв, скарг</v>
          </cell>
          <cell r="J1870" t="str">
            <v>од.</v>
          </cell>
          <cell r="K1870" t="str">
            <v>книги реєстрації вхідної документації</v>
          </cell>
          <cell r="L1870">
            <v>1581</v>
          </cell>
        </row>
        <row r="1872">
          <cell r="C1872" t="str">
            <v>кількість прийнятих нормативно-правових актів</v>
          </cell>
          <cell r="J1872" t="str">
            <v>од.</v>
          </cell>
          <cell r="K1872" t="str">
            <v>книги реєстрації</v>
          </cell>
          <cell r="L1872">
            <v>481</v>
          </cell>
        </row>
        <row r="1875">
          <cell r="C1875" t="str">
            <v>кількість   виконаних листів, звернень, заяв, скарг на 1 працівника</v>
          </cell>
          <cell r="J1875" t="str">
            <v>од.</v>
          </cell>
          <cell r="K1875" t="str">
            <v>розрахунковий показник</v>
          </cell>
          <cell r="L1875">
            <v>395</v>
          </cell>
        </row>
        <row r="1876">
          <cell r="C1876" t="str">
            <v>кількість прийнятих нормативно-правових актів на 1 працівника</v>
          </cell>
          <cell r="J1876" t="str">
            <v>од.</v>
          </cell>
          <cell r="K1876" t="str">
            <v>розрахунковий показник</v>
          </cell>
          <cell r="L1876">
            <v>241</v>
          </cell>
        </row>
        <row r="1879">
          <cell r="C1879" t="str">
            <v>витрати на утримання 1 штатної одиниці</v>
          </cell>
          <cell r="J1879" t="str">
            <v>тис.грн.</v>
          </cell>
          <cell r="K1879" t="str">
            <v>бухгалтерська звітність, штатний розпис,кошторис</v>
          </cell>
          <cell r="L1879">
            <v>115.3</v>
          </cell>
        </row>
        <row r="2086">
          <cell r="B2086" t="str">
            <v>О600000</v>
          </cell>
        </row>
        <row r="2089">
          <cell r="B2089" t="str">
            <v>О610000</v>
          </cell>
        </row>
        <row r="2092">
          <cell r="B2092" t="str">
            <v>О617366</v>
          </cell>
          <cell r="D2092" t="str">
            <v>0490</v>
          </cell>
          <cell r="E2092" t="str">
            <v>Реалізація проектів в рамках Надзвичайної кредитної програми для відновлення України</v>
          </cell>
        </row>
        <row r="2121">
          <cell r="D2121" t="str">
            <v>Реконструкція будівлі Первомайської загальноосвітньої школи № 5 з прибудовою тамбуру в м.Первомайський, вул. Кіндратьєва</v>
          </cell>
          <cell r="L2121">
            <v>1310.8</v>
          </cell>
        </row>
        <row r="2122">
          <cell r="D2122" t="str">
            <v>Реконструкція будівлі Первомайської загальноосвітньої школи № 6 з прибудовою тамбуру в м.Первомайський, вул. Кіндратьєва</v>
          </cell>
          <cell r="L2122">
            <v>1308.2</v>
          </cell>
        </row>
        <row r="2123">
          <cell r="K2123">
            <v>0</v>
          </cell>
          <cell r="M2123">
            <v>2619</v>
          </cell>
        </row>
        <row r="2136">
          <cell r="C2136" t="str">
            <v xml:space="preserve">Завдання1:                         </v>
          </cell>
          <cell r="D2136" t="str">
            <v>Реконструкція будівлі Первомайської загальноосвітньої школи № 5 з прибудовою тамбуру в м.Первомайський, вул. Кіндратьєва</v>
          </cell>
        </row>
        <row r="2138">
          <cell r="C2138" t="str">
            <v xml:space="preserve">Обсяг видатків на реконструкцію приміщення </v>
          </cell>
          <cell r="J2138" t="str">
            <v>тис.грн.</v>
          </cell>
          <cell r="K2138" t="str">
            <v>кошторис на 2018 р.</v>
          </cell>
          <cell r="L2138">
            <v>1310.8</v>
          </cell>
        </row>
        <row r="2140">
          <cell r="C2140" t="str">
            <v>Кількість об'єктів, які планують реконструювати</v>
          </cell>
          <cell r="J2140" t="str">
            <v>од.</v>
          </cell>
          <cell r="K2140" t="str">
            <v>кошторисна документація</v>
          </cell>
          <cell r="L2140">
            <v>1</v>
          </cell>
        </row>
        <row r="2142">
          <cell r="C2142" t="str">
            <v>Середні витрати на реконструкцію 1 об'єкту</v>
          </cell>
          <cell r="J2142" t="str">
            <v>грн.</v>
          </cell>
          <cell r="K2142" t="str">
            <v>кошторисна документація</v>
          </cell>
          <cell r="L2142">
            <v>1310807</v>
          </cell>
        </row>
        <row r="2144">
          <cell r="C2144" t="str">
            <v>Рівень готовності</v>
          </cell>
          <cell r="J2144" t="str">
            <v>%</v>
          </cell>
          <cell r="K2144" t="str">
            <v>х</v>
          </cell>
          <cell r="L2144">
            <v>0</v>
          </cell>
        </row>
        <row r="2145">
          <cell r="C2145" t="str">
            <v xml:space="preserve">Завдання2:                         </v>
          </cell>
          <cell r="D2145" t="str">
            <v>Реконструкція будівлі Первомайської загальноосвітньої школи № 6 з прибудовою тамбуру в м.Первомайський, вул. Кіндратьєва</v>
          </cell>
        </row>
        <row r="2147">
          <cell r="C2147" t="str">
            <v xml:space="preserve">Обсяг видатків на реконструкцію приміщення </v>
          </cell>
          <cell r="J2147" t="str">
            <v>тис.грн.</v>
          </cell>
          <cell r="K2147" t="str">
            <v>кошторис на 2018 р.</v>
          </cell>
          <cell r="L2147">
            <v>1308.2</v>
          </cell>
        </row>
        <row r="2149">
          <cell r="C2149" t="str">
            <v>Кількість об'єктів, які планують реконструювати</v>
          </cell>
          <cell r="J2149" t="str">
            <v>од.</v>
          </cell>
          <cell r="K2149" t="str">
            <v>кошторисна документація</v>
          </cell>
          <cell r="L2149">
            <v>1</v>
          </cell>
        </row>
        <row r="2151">
          <cell r="C2151" t="str">
            <v>Середні витрати на реконструкцію 1 об'єкту</v>
          </cell>
          <cell r="J2151" t="str">
            <v>грн.</v>
          </cell>
          <cell r="K2151" t="str">
            <v>кошторисна документація</v>
          </cell>
          <cell r="L2151">
            <v>1308188</v>
          </cell>
        </row>
        <row r="2153">
          <cell r="C2153" t="str">
            <v>Рівень готовності</v>
          </cell>
          <cell r="J2153" t="str">
            <v>%</v>
          </cell>
          <cell r="K2153" t="str">
            <v>х</v>
          </cell>
          <cell r="L2153">
            <v>0</v>
          </cell>
        </row>
        <row r="2193">
          <cell r="B2193" t="str">
            <v>О600000</v>
          </cell>
        </row>
        <row r="2196">
          <cell r="B2196" t="str">
            <v>О610000</v>
          </cell>
        </row>
        <row r="2199">
          <cell r="B2199" t="str">
            <v>О617640</v>
          </cell>
          <cell r="D2199" t="str">
            <v>0470</v>
          </cell>
          <cell r="E2199" t="str">
            <v>Заходи з енергозбереження</v>
          </cell>
        </row>
        <row r="2228">
          <cell r="D2228" t="str">
            <v>Здійснення заходів з енергозбереження</v>
          </cell>
          <cell r="K2228">
            <v>0</v>
          </cell>
          <cell r="L2228">
            <v>13721</v>
          </cell>
        </row>
        <row r="2237">
          <cell r="A2237" t="str">
            <v>Комплексна програма з енергозбереження в м.Первомайський  на 2018 рік</v>
          </cell>
        </row>
        <row r="2243">
          <cell r="C2243" t="str">
            <v xml:space="preserve">Завдання1:                         </v>
          </cell>
          <cell r="D2243" t="str">
            <v>Здійснення заходів з енергозбереження</v>
          </cell>
        </row>
        <row r="2245">
          <cell r="C2245" t="str">
            <v>Обсяг витрат на проведення заходів з енергозбереження</v>
          </cell>
          <cell r="J2245" t="str">
            <v>тис.грн.</v>
          </cell>
          <cell r="K2245" t="str">
            <v>кошторис</v>
          </cell>
          <cell r="L2245">
            <v>13721</v>
          </cell>
        </row>
        <row r="2247">
          <cell r="C2247" t="str">
            <v>Кількість закладів в яких плануються провести заходи з енергозбереження</v>
          </cell>
          <cell r="J2247" t="str">
            <v>од.</v>
          </cell>
          <cell r="K2247" t="str">
            <v>кошторисна документація</v>
          </cell>
          <cell r="L2247">
            <v>5</v>
          </cell>
        </row>
        <row r="2249">
          <cell r="C2249" t="str">
            <v>Середні витрати на один заклад</v>
          </cell>
          <cell r="J2249" t="str">
            <v>грн.</v>
          </cell>
          <cell r="K2249" t="str">
            <v>кошторис, кошторисна документація</v>
          </cell>
          <cell r="L2249">
            <v>2744200</v>
          </cell>
        </row>
        <row r="2251">
          <cell r="C2251" t="str">
            <v>Відсоток виконання завдання</v>
          </cell>
          <cell r="J2251" t="str">
            <v>%</v>
          </cell>
          <cell r="K2251" t="str">
            <v>х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1396"/>
  <sheetViews>
    <sheetView tabSelected="1" view="pageBreakPreview" zoomScale="79" zoomScaleNormal="100" zoomScaleSheetLayoutView="79" workbookViewId="0">
      <selection activeCell="W22" sqref="W22"/>
    </sheetView>
  </sheetViews>
  <sheetFormatPr defaultRowHeight="12.75" x14ac:dyDescent="0.2"/>
  <cols>
    <col min="1" max="1" width="4.7109375" customWidth="1"/>
    <col min="2" max="2" width="15.85546875" customWidth="1"/>
    <col min="3" max="3" width="9.140625" customWidth="1"/>
    <col min="4" max="4" width="12.28515625" customWidth="1"/>
    <col min="5" max="5" width="20.85546875" customWidth="1"/>
    <col min="7" max="7" width="12" customWidth="1"/>
    <col min="8" max="8" width="8.5703125" customWidth="1"/>
    <col min="9" max="9" width="11.140625" customWidth="1"/>
    <col min="10" max="10" width="10.7109375" bestFit="1" customWidth="1"/>
    <col min="12" max="12" width="10" customWidth="1"/>
    <col min="13" max="13" width="9.7109375" customWidth="1"/>
    <col min="14" max="14" width="9.85546875" style="581" customWidth="1"/>
    <col min="15" max="15" width="7.85546875" customWidth="1"/>
  </cols>
  <sheetData>
    <row r="1" spans="3:14" ht="36.75" customHeight="1" x14ac:dyDescent="0.2">
      <c r="J1" s="1" t="s">
        <v>0</v>
      </c>
      <c r="K1" s="1"/>
      <c r="L1" s="1"/>
      <c r="M1" s="1"/>
      <c r="N1" s="1"/>
    </row>
    <row r="2" spans="3:14" ht="17.25" x14ac:dyDescent="0.25">
      <c r="C2" s="2"/>
      <c r="D2" s="2"/>
      <c r="E2" s="2"/>
      <c r="F2" s="3" t="s">
        <v>1</v>
      </c>
      <c r="G2" s="2"/>
      <c r="H2" s="2"/>
      <c r="I2" s="2"/>
      <c r="J2" s="2"/>
      <c r="K2" s="2"/>
      <c r="L2" s="2"/>
      <c r="M2" s="2"/>
      <c r="N2" s="2"/>
    </row>
    <row r="3" spans="3:14" ht="20.25" customHeight="1" x14ac:dyDescent="0.25">
      <c r="C3" s="4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3:14" ht="15.75" x14ac:dyDescent="0.25">
      <c r="C4" s="5">
        <v>1</v>
      </c>
      <c r="D4" s="6" t="str">
        <f>'[1]нов паспорт'!B14</f>
        <v>О600000</v>
      </c>
      <c r="E4" s="7" t="s">
        <v>3</v>
      </c>
      <c r="F4" s="8"/>
      <c r="G4" s="7"/>
      <c r="H4" s="7"/>
      <c r="I4" s="7"/>
      <c r="J4" s="7"/>
      <c r="K4" s="9"/>
      <c r="L4" s="9"/>
      <c r="M4" s="9"/>
      <c r="N4" s="2"/>
    </row>
    <row r="5" spans="3:14" ht="15.75" x14ac:dyDescent="0.25">
      <c r="C5" s="5"/>
      <c r="D5" s="10" t="s">
        <v>4</v>
      </c>
      <c r="E5" s="11" t="s">
        <v>5</v>
      </c>
      <c r="F5" s="11"/>
      <c r="G5" s="5"/>
      <c r="H5" s="2"/>
      <c r="I5" s="2"/>
      <c r="J5" s="2"/>
      <c r="K5" s="2"/>
      <c r="L5" s="2"/>
      <c r="M5" s="2"/>
      <c r="N5" s="2"/>
    </row>
    <row r="6" spans="3:14" ht="15.75" x14ac:dyDescent="0.25">
      <c r="C6" s="5">
        <v>2</v>
      </c>
      <c r="D6" s="6" t="str">
        <f>'[1]нов паспорт'!B17</f>
        <v>О610000</v>
      </c>
      <c r="E6" s="7" t="s">
        <v>3</v>
      </c>
      <c r="F6" s="8"/>
      <c r="G6" s="7"/>
      <c r="H6" s="7"/>
      <c r="I6" s="7"/>
      <c r="J6" s="7"/>
      <c r="K6" s="9"/>
      <c r="L6" s="2"/>
      <c r="M6" s="2"/>
      <c r="N6" s="2"/>
    </row>
    <row r="7" spans="3:14" ht="15.75" x14ac:dyDescent="0.25">
      <c r="C7" s="5"/>
      <c r="D7" s="10" t="s">
        <v>4</v>
      </c>
      <c r="E7" s="11" t="s">
        <v>6</v>
      </c>
      <c r="F7" s="11"/>
      <c r="G7" s="5"/>
      <c r="H7" s="2"/>
      <c r="I7" s="2"/>
      <c r="J7" s="2"/>
      <c r="K7" s="2"/>
      <c r="L7" s="2"/>
      <c r="M7" s="2"/>
      <c r="N7" s="2"/>
    </row>
    <row r="8" spans="3:14" ht="15.75" x14ac:dyDescent="0.25">
      <c r="C8" s="5">
        <v>3</v>
      </c>
      <c r="D8" s="6" t="str">
        <f>'[1]нов паспорт'!B20</f>
        <v>О611010</v>
      </c>
      <c r="E8" s="12" t="str">
        <f>'[1]нов паспорт'!D20</f>
        <v>0910</v>
      </c>
      <c r="F8" s="8"/>
      <c r="G8" s="8" t="str">
        <f>'[1]нов паспорт'!F20</f>
        <v>Надання дошкільної освіти</v>
      </c>
      <c r="H8" s="8"/>
      <c r="I8" s="2"/>
      <c r="J8" s="2"/>
      <c r="K8" s="2"/>
      <c r="L8" s="2"/>
      <c r="M8" s="2"/>
      <c r="N8" s="2"/>
    </row>
    <row r="9" spans="3:14" ht="15.75" x14ac:dyDescent="0.25">
      <c r="C9" s="5"/>
      <c r="D9" s="13" t="s">
        <v>4</v>
      </c>
      <c r="E9" s="14" t="s">
        <v>7</v>
      </c>
      <c r="F9" s="15" t="s">
        <v>8</v>
      </c>
      <c r="G9" s="15"/>
      <c r="H9" s="15"/>
      <c r="I9" s="2"/>
      <c r="J9" s="2"/>
      <c r="K9" s="2"/>
      <c r="L9" s="2"/>
      <c r="M9" s="2"/>
      <c r="N9" s="2"/>
    </row>
    <row r="10" spans="3:14" ht="15.75" x14ac:dyDescent="0.25">
      <c r="C10" s="5"/>
      <c r="D10" s="13"/>
      <c r="E10" s="14"/>
      <c r="F10" s="16"/>
      <c r="G10" s="16"/>
      <c r="H10" s="16"/>
      <c r="I10" s="2"/>
      <c r="J10" s="2"/>
      <c r="K10" s="2"/>
      <c r="L10" s="2"/>
      <c r="M10" s="2"/>
      <c r="N10" s="2"/>
    </row>
    <row r="11" spans="3:14" ht="15.75" x14ac:dyDescent="0.25">
      <c r="C11" s="5" t="s">
        <v>9</v>
      </c>
      <c r="D11" s="5"/>
      <c r="E11" s="5"/>
      <c r="F11" s="5"/>
      <c r="G11" s="5"/>
      <c r="H11" s="2"/>
      <c r="I11" s="2"/>
      <c r="J11" s="2"/>
      <c r="K11" s="2"/>
      <c r="L11" s="2"/>
      <c r="M11" s="2"/>
      <c r="N11" s="2"/>
    </row>
    <row r="12" spans="3:14" ht="15.75" x14ac:dyDescent="0.25">
      <c r="C12" s="2"/>
      <c r="D12" s="17"/>
      <c r="E12" s="17"/>
      <c r="F12" s="17"/>
      <c r="G12" s="17"/>
      <c r="H12" s="2"/>
      <c r="I12" s="2"/>
      <c r="J12" s="2"/>
      <c r="K12" s="2"/>
      <c r="L12" s="2"/>
      <c r="M12" s="2"/>
      <c r="N12" s="18" t="s">
        <v>10</v>
      </c>
    </row>
    <row r="13" spans="3:14" ht="15.75" customHeight="1" x14ac:dyDescent="0.2">
      <c r="C13" s="19" t="s">
        <v>11</v>
      </c>
      <c r="D13" s="19"/>
      <c r="E13" s="19"/>
      <c r="F13" s="19"/>
      <c r="G13" s="19"/>
      <c r="H13" s="19"/>
      <c r="I13" s="19" t="s">
        <v>12</v>
      </c>
      <c r="J13" s="19"/>
      <c r="K13" s="19"/>
      <c r="L13" s="20" t="s">
        <v>13</v>
      </c>
      <c r="M13" s="20"/>
      <c r="N13" s="20"/>
    </row>
    <row r="14" spans="3:14" ht="24" x14ac:dyDescent="0.2">
      <c r="C14" s="21" t="s">
        <v>14</v>
      </c>
      <c r="D14" s="21"/>
      <c r="E14" s="21" t="s">
        <v>15</v>
      </c>
      <c r="F14" s="21"/>
      <c r="G14" s="21" t="s">
        <v>16</v>
      </c>
      <c r="H14" s="21"/>
      <c r="I14" s="22" t="s">
        <v>14</v>
      </c>
      <c r="J14" s="23" t="s">
        <v>15</v>
      </c>
      <c r="K14" s="23" t="s">
        <v>16</v>
      </c>
      <c r="L14" s="23" t="s">
        <v>14</v>
      </c>
      <c r="M14" s="23" t="s">
        <v>15</v>
      </c>
      <c r="N14" s="24" t="s">
        <v>16</v>
      </c>
    </row>
    <row r="15" spans="3:14" ht="15.75" x14ac:dyDescent="0.25">
      <c r="C15" s="25">
        <v>1</v>
      </c>
      <c r="D15" s="25"/>
      <c r="E15" s="25">
        <v>2</v>
      </c>
      <c r="F15" s="25"/>
      <c r="G15" s="25">
        <v>3</v>
      </c>
      <c r="H15" s="25"/>
      <c r="I15" s="26">
        <v>4</v>
      </c>
      <c r="J15" s="27">
        <v>5</v>
      </c>
      <c r="K15" s="27">
        <v>6</v>
      </c>
      <c r="L15" s="27">
        <v>7</v>
      </c>
      <c r="M15" s="27">
        <v>8</v>
      </c>
      <c r="N15" s="27">
        <v>9</v>
      </c>
    </row>
    <row r="16" spans="3:14" ht="19.5" customHeight="1" x14ac:dyDescent="0.25">
      <c r="C16" s="28">
        <f>'[1]нов паспорт'!K60</f>
        <v>24476.6</v>
      </c>
      <c r="D16" s="28"/>
      <c r="E16" s="28">
        <f>'[1]нов паспорт'!L60</f>
        <v>3104.3</v>
      </c>
      <c r="F16" s="28"/>
      <c r="G16" s="28">
        <f>'[1]нов паспорт'!M60</f>
        <v>27580.899999999998</v>
      </c>
      <c r="H16" s="28"/>
      <c r="I16" s="29">
        <v>24476.6</v>
      </c>
      <c r="J16" s="29">
        <f>2690.1+392.5</f>
        <v>3082.6</v>
      </c>
      <c r="K16" s="29">
        <f>I16+J16</f>
        <v>27559.199999999997</v>
      </c>
      <c r="L16" s="30">
        <f>I16-C16</f>
        <v>0</v>
      </c>
      <c r="M16" s="30">
        <f>J16-D16</f>
        <v>3082.6</v>
      </c>
      <c r="N16" s="29">
        <f>L16+M16</f>
        <v>3082.6</v>
      </c>
    </row>
    <row r="17" spans="1:14" ht="13.5" customHeight="1" x14ac:dyDescent="0.25">
      <c r="C17" s="31"/>
      <c r="D17" s="31"/>
      <c r="E17" s="31"/>
      <c r="F17" s="31"/>
      <c r="G17" s="31"/>
      <c r="H17" s="31"/>
      <c r="I17" s="14"/>
      <c r="J17" s="14"/>
      <c r="K17" s="14"/>
      <c r="L17" s="14"/>
      <c r="M17" s="14"/>
      <c r="N17" s="14"/>
    </row>
    <row r="18" spans="1:14" ht="15.75" x14ac:dyDescent="0.25">
      <c r="C18" s="32" t="s">
        <v>17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2"/>
    </row>
    <row r="19" spans="1:14" ht="14.25" customHeight="1" x14ac:dyDescent="0.25">
      <c r="C19" s="33"/>
      <c r="D19" s="2"/>
      <c r="E19" s="2"/>
      <c r="F19" s="2"/>
      <c r="G19" s="2"/>
      <c r="H19" s="2"/>
      <c r="I19" s="2"/>
      <c r="J19" s="2"/>
      <c r="K19" s="2"/>
      <c r="L19" s="2"/>
      <c r="M19" s="2"/>
      <c r="N19" s="34" t="s">
        <v>10</v>
      </c>
    </row>
    <row r="20" spans="1:14" ht="37.5" customHeight="1" x14ac:dyDescent="0.2">
      <c r="A20" s="35" t="s">
        <v>18</v>
      </c>
      <c r="B20" s="36" t="s">
        <v>19</v>
      </c>
      <c r="C20" s="37" t="s">
        <v>20</v>
      </c>
      <c r="D20" s="38" t="s">
        <v>21</v>
      </c>
      <c r="E20" s="38"/>
      <c r="F20" s="39" t="s">
        <v>22</v>
      </c>
      <c r="G20" s="40"/>
      <c r="H20" s="41"/>
      <c r="I20" s="39" t="s">
        <v>23</v>
      </c>
      <c r="J20" s="40"/>
      <c r="K20" s="41"/>
      <c r="L20" s="42" t="s">
        <v>13</v>
      </c>
      <c r="M20" s="42"/>
      <c r="N20" s="42"/>
    </row>
    <row r="21" spans="1:14" ht="34.5" customHeight="1" x14ac:dyDescent="0.2">
      <c r="A21" s="35"/>
      <c r="B21" s="36"/>
      <c r="C21" s="37"/>
      <c r="D21" s="38"/>
      <c r="E21" s="38"/>
      <c r="F21" s="43" t="s">
        <v>14</v>
      </c>
      <c r="G21" s="43" t="s">
        <v>15</v>
      </c>
      <c r="H21" s="43" t="s">
        <v>16</v>
      </c>
      <c r="I21" s="43" t="s">
        <v>14</v>
      </c>
      <c r="J21" s="43" t="s">
        <v>15</v>
      </c>
      <c r="K21" s="43" t="s">
        <v>16</v>
      </c>
      <c r="L21" s="43" t="s">
        <v>14</v>
      </c>
      <c r="M21" s="43" t="s">
        <v>15</v>
      </c>
      <c r="N21" s="43" t="s">
        <v>16</v>
      </c>
    </row>
    <row r="22" spans="1:14" ht="15.75" x14ac:dyDescent="0.2">
      <c r="A22" s="44">
        <v>1</v>
      </c>
      <c r="B22" s="45">
        <v>2</v>
      </c>
      <c r="C22" s="46">
        <v>3</v>
      </c>
      <c r="D22" s="47">
        <v>4</v>
      </c>
      <c r="E22" s="47"/>
      <c r="F22" s="46">
        <v>5</v>
      </c>
      <c r="G22" s="44">
        <v>6</v>
      </c>
      <c r="H22" s="46">
        <v>7</v>
      </c>
      <c r="I22" s="44">
        <v>8</v>
      </c>
      <c r="J22" s="46">
        <v>9</v>
      </c>
      <c r="K22" s="44">
        <v>10</v>
      </c>
      <c r="L22" s="46">
        <v>11</v>
      </c>
      <c r="M22" s="44">
        <v>12</v>
      </c>
      <c r="N22" s="46">
        <v>13</v>
      </c>
    </row>
    <row r="23" spans="1:14" ht="49.5" customHeight="1" x14ac:dyDescent="0.25">
      <c r="A23" s="48">
        <v>1</v>
      </c>
      <c r="B23" s="49" t="str">
        <f>$D$8</f>
        <v>О611010</v>
      </c>
      <c r="C23" s="50" t="str">
        <f>$E$8</f>
        <v>0910</v>
      </c>
      <c r="D23" s="51" t="str">
        <f>'[1]нов паспорт'!D55:J55</f>
        <v xml:space="preserve">Забезпечити створення  належних умов для надання  на належному рівні   дошкільної освіти та  виховання дітей </v>
      </c>
      <c r="E23" s="52"/>
      <c r="F23" s="53">
        <f>'[1]нов паспорт'!K55</f>
        <v>24476.6</v>
      </c>
      <c r="G23" s="53">
        <f>'[1]нов паспорт'!L55</f>
        <v>3042.5</v>
      </c>
      <c r="H23" s="53">
        <f>F23+G23</f>
        <v>27519.1</v>
      </c>
      <c r="I23" s="54">
        <f>I16-I24-I26-I27-I25</f>
        <v>24476.6</v>
      </c>
      <c r="J23" s="54">
        <f>J16-J24-J26-J27-J25</f>
        <v>3020.7999999999997</v>
      </c>
      <c r="K23" s="53">
        <f>I23+J23</f>
        <v>27497.399999999998</v>
      </c>
      <c r="L23" s="55">
        <f t="shared" ref="L23:M26" si="0">I23-F23</f>
        <v>0</v>
      </c>
      <c r="M23" s="55">
        <f t="shared" si="0"/>
        <v>-21.700000000000273</v>
      </c>
      <c r="N23" s="48">
        <f>L23+M23</f>
        <v>-21.700000000000273</v>
      </c>
    </row>
    <row r="24" spans="1:14" ht="27.75" hidden="1" customHeight="1" x14ac:dyDescent="0.25">
      <c r="A24" s="56">
        <v>2</v>
      </c>
      <c r="B24" s="57" t="str">
        <f>$D$8</f>
        <v>О611010</v>
      </c>
      <c r="C24" s="58" t="str">
        <f>$E$8</f>
        <v>0910</v>
      </c>
      <c r="D24" s="59" t="str">
        <f>'[1]нов паспорт'!D56:J56</f>
        <v>Забезпечення збереження енергоресурсів</v>
      </c>
      <c r="E24" s="60"/>
      <c r="F24" s="61">
        <f>'[1]нов паспорт'!K56</f>
        <v>0</v>
      </c>
      <c r="G24" s="61">
        <f>'[1]нов паспорт'!L56</f>
        <v>0</v>
      </c>
      <c r="H24" s="61">
        <f>F24+G24</f>
        <v>0</v>
      </c>
      <c r="I24" s="62"/>
      <c r="J24" s="62"/>
      <c r="K24" s="53">
        <f>I24+J24</f>
        <v>0</v>
      </c>
      <c r="L24" s="55">
        <f t="shared" si="0"/>
        <v>0</v>
      </c>
      <c r="M24" s="55">
        <f t="shared" si="0"/>
        <v>0</v>
      </c>
      <c r="N24" s="56">
        <f>L24+M24</f>
        <v>0</v>
      </c>
    </row>
    <row r="25" spans="1:14" ht="38.25" customHeight="1" x14ac:dyDescent="0.25">
      <c r="A25" s="48">
        <v>2</v>
      </c>
      <c r="B25" s="49" t="str">
        <f>$D$8</f>
        <v>О611010</v>
      </c>
      <c r="C25" s="50" t="str">
        <f>$E$8</f>
        <v>0910</v>
      </c>
      <c r="D25" s="51" t="str">
        <f>'[1]нов паспорт'!D57:J57</f>
        <v>Придбання обладнання і предметів довгострокового  користування</v>
      </c>
      <c r="E25" s="52"/>
      <c r="F25" s="53">
        <f>'[1]нов паспорт'!K57</f>
        <v>0</v>
      </c>
      <c r="G25" s="53">
        <f>'[1]нов паспорт'!L57</f>
        <v>61.8</v>
      </c>
      <c r="H25" s="53">
        <f>F25+G25</f>
        <v>61.8</v>
      </c>
      <c r="I25" s="63">
        <v>0</v>
      </c>
      <c r="J25" s="62">
        <v>61.8</v>
      </c>
      <c r="K25" s="53">
        <f>I25+J25</f>
        <v>61.8</v>
      </c>
      <c r="L25" s="55">
        <f t="shared" si="0"/>
        <v>0</v>
      </c>
      <c r="M25" s="55">
        <f t="shared" si="0"/>
        <v>0</v>
      </c>
      <c r="N25" s="55">
        <f>L25+M25</f>
        <v>0</v>
      </c>
    </row>
    <row r="26" spans="1:14" ht="28.5" hidden="1" customHeight="1" x14ac:dyDescent="0.25">
      <c r="A26" s="48">
        <v>3</v>
      </c>
      <c r="B26" s="49" t="str">
        <f>$D$8</f>
        <v>О611010</v>
      </c>
      <c r="C26" s="50" t="str">
        <f>$E$8</f>
        <v>0910</v>
      </c>
      <c r="D26" s="51" t="str">
        <f>'[1]нов паспорт'!D58:J58</f>
        <v>Здійснення капітального ремонту приміщень та інших об'єктів</v>
      </c>
      <c r="E26" s="52"/>
      <c r="F26" s="53">
        <f>'[1]нов паспорт'!K58</f>
        <v>0</v>
      </c>
      <c r="G26" s="53">
        <f>'[1]нов паспорт'!L58</f>
        <v>0</v>
      </c>
      <c r="H26" s="53">
        <f>F26+G26</f>
        <v>0</v>
      </c>
      <c r="I26" s="63">
        <v>0</v>
      </c>
      <c r="J26" s="62">
        <v>0</v>
      </c>
      <c r="K26" s="64">
        <f>I26+J26</f>
        <v>0</v>
      </c>
      <c r="L26" s="55">
        <f t="shared" si="0"/>
        <v>0</v>
      </c>
      <c r="M26" s="55">
        <f t="shared" si="0"/>
        <v>0</v>
      </c>
      <c r="N26" s="55">
        <f>L26+M26</f>
        <v>0</v>
      </c>
    </row>
    <row r="27" spans="1:14" ht="2.25" hidden="1" customHeight="1" x14ac:dyDescent="0.25">
      <c r="A27" s="48">
        <v>4</v>
      </c>
      <c r="B27" s="49" t="str">
        <f>$D$8</f>
        <v>О611010</v>
      </c>
      <c r="C27" s="50" t="str">
        <f>$E$8</f>
        <v>0910</v>
      </c>
      <c r="D27" s="51" t="str">
        <f>'[1]нов паспорт'!D59:J59</f>
        <v>Погашення боргів минулого року</v>
      </c>
      <c r="E27" s="52"/>
      <c r="F27" s="53">
        <f>'[1]нов паспорт'!K59</f>
        <v>0</v>
      </c>
      <c r="G27" s="53">
        <f>'[1]нов паспорт'!L59</f>
        <v>0</v>
      </c>
      <c r="H27" s="53">
        <f>F27+G27</f>
        <v>0</v>
      </c>
      <c r="I27" s="62"/>
      <c r="J27" s="62"/>
      <c r="K27" s="64">
        <f>I27+J27</f>
        <v>0</v>
      </c>
      <c r="L27" s="55">
        <f>F27-I27</f>
        <v>0</v>
      </c>
      <c r="M27" s="48">
        <f>G27-J27</f>
        <v>0</v>
      </c>
      <c r="N27" s="48">
        <f>L27+M27</f>
        <v>0</v>
      </c>
    </row>
    <row r="28" spans="1:14" ht="15.75" x14ac:dyDescent="0.25">
      <c r="A28" s="48"/>
      <c r="B28" s="48"/>
      <c r="C28" s="64"/>
      <c r="D28" s="65" t="s">
        <v>24</v>
      </c>
      <c r="E28" s="65"/>
      <c r="F28" s="64">
        <f t="shared" ref="F28:N28" si="1">SUM(F23:F27)</f>
        <v>24476.6</v>
      </c>
      <c r="G28" s="64">
        <f t="shared" si="1"/>
        <v>3104.3</v>
      </c>
      <c r="H28" s="53">
        <f t="shared" si="1"/>
        <v>27580.899999999998</v>
      </c>
      <c r="I28" s="62">
        <f t="shared" si="1"/>
        <v>24476.6</v>
      </c>
      <c r="J28" s="62">
        <f t="shared" si="1"/>
        <v>3082.6</v>
      </c>
      <c r="K28" s="55">
        <f t="shared" si="1"/>
        <v>27559.199999999997</v>
      </c>
      <c r="L28" s="55">
        <f t="shared" si="1"/>
        <v>0</v>
      </c>
      <c r="M28" s="48">
        <f t="shared" si="1"/>
        <v>-21.700000000000273</v>
      </c>
      <c r="N28" s="48">
        <f t="shared" si="1"/>
        <v>-21.700000000000273</v>
      </c>
    </row>
    <row r="29" spans="1:14" ht="18.75" x14ac:dyDescent="0.25"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2"/>
    </row>
    <row r="30" spans="1:14" ht="15.75" customHeight="1" x14ac:dyDescent="0.25">
      <c r="C30" s="67" t="s">
        <v>25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1:14" x14ac:dyDescent="0.2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4" t="s">
        <v>10</v>
      </c>
    </row>
    <row r="32" spans="1:14" ht="36.75" customHeight="1" x14ac:dyDescent="0.2">
      <c r="C32" s="68" t="s">
        <v>26</v>
      </c>
      <c r="D32" s="69"/>
      <c r="E32" s="70"/>
      <c r="F32" s="51" t="s">
        <v>22</v>
      </c>
      <c r="G32" s="71"/>
      <c r="H32" s="52"/>
      <c r="I32" s="39" t="s">
        <v>23</v>
      </c>
      <c r="J32" s="40"/>
      <c r="K32" s="41"/>
      <c r="L32" s="72" t="s">
        <v>13</v>
      </c>
      <c r="M32" s="73"/>
      <c r="N32" s="74"/>
    </row>
    <row r="33" spans="2:17" ht="30" x14ac:dyDescent="0.2">
      <c r="C33" s="75"/>
      <c r="D33" s="76"/>
      <c r="E33" s="77"/>
      <c r="F33" s="78" t="s">
        <v>14</v>
      </c>
      <c r="G33" s="78" t="s">
        <v>15</v>
      </c>
      <c r="H33" s="78" t="s">
        <v>16</v>
      </c>
      <c r="I33" s="78" t="s">
        <v>14</v>
      </c>
      <c r="J33" s="78" t="s">
        <v>15</v>
      </c>
      <c r="K33" s="78" t="s">
        <v>16</v>
      </c>
      <c r="L33" s="78" t="s">
        <v>14</v>
      </c>
      <c r="M33" s="78" t="s">
        <v>15</v>
      </c>
      <c r="N33" s="78" t="s">
        <v>16</v>
      </c>
    </row>
    <row r="34" spans="2:17" ht="15.75" x14ac:dyDescent="0.25">
      <c r="C34" s="79">
        <v>1</v>
      </c>
      <c r="D34" s="80"/>
      <c r="E34" s="81"/>
      <c r="F34" s="82">
        <v>2</v>
      </c>
      <c r="G34" s="82">
        <v>3</v>
      </c>
      <c r="H34" s="82">
        <v>4</v>
      </c>
      <c r="I34" s="82">
        <v>5</v>
      </c>
      <c r="J34" s="82">
        <v>6</v>
      </c>
      <c r="K34" s="82">
        <v>7</v>
      </c>
      <c r="L34" s="82">
        <v>8</v>
      </c>
      <c r="M34" s="82">
        <v>9</v>
      </c>
      <c r="N34" s="82">
        <v>10</v>
      </c>
    </row>
    <row r="35" spans="2:17" ht="26.25" customHeight="1" x14ac:dyDescent="0.25">
      <c r="C35" s="51" t="str">
        <f>'[1]нов паспорт'!A67</f>
        <v>Програма економічного і соціального розвитку м.Первомайський  на 2018р.</v>
      </c>
      <c r="D35" s="71"/>
      <c r="E35" s="52"/>
      <c r="F35" s="54">
        <f>'[1]нов паспорт'!I67</f>
        <v>61.099999999999994</v>
      </c>
      <c r="G35" s="83">
        <f>'[1]нов паспорт'!J67</f>
        <v>0</v>
      </c>
      <c r="H35" s="83">
        <f>F35+G35</f>
        <v>61.099999999999994</v>
      </c>
      <c r="I35" s="54">
        <v>24.2</v>
      </c>
      <c r="J35" s="54">
        <v>0</v>
      </c>
      <c r="K35" s="83">
        <f>I35+J35</f>
        <v>24.2</v>
      </c>
      <c r="L35" s="84">
        <f t="shared" ref="L35:N37" si="2">I35-F35</f>
        <v>-36.899999999999991</v>
      </c>
      <c r="M35" s="55">
        <f t="shared" si="2"/>
        <v>0</v>
      </c>
      <c r="N35" s="55">
        <f t="shared" si="2"/>
        <v>-36.899999999999991</v>
      </c>
    </row>
    <row r="36" spans="2:17" ht="27.75" hidden="1" customHeight="1" x14ac:dyDescent="0.25">
      <c r="C36" s="51" t="str">
        <f>'[1]нов паспорт'!A68</f>
        <v>Обласна програма розвитку освіти"Новий освітній простір Харківщини" на 2014-2018 р.</v>
      </c>
      <c r="D36" s="71"/>
      <c r="E36" s="52"/>
      <c r="F36" s="54">
        <f>'[1]нов паспорт'!I68</f>
        <v>0</v>
      </c>
      <c r="G36" s="54">
        <f>'[1]нов паспорт'!J68</f>
        <v>0</v>
      </c>
      <c r="H36" s="54">
        <f>F36+G36</f>
        <v>0</v>
      </c>
      <c r="I36" s="54">
        <v>0</v>
      </c>
      <c r="J36" s="54"/>
      <c r="K36" s="54">
        <f>I36+J36</f>
        <v>0</v>
      </c>
      <c r="L36" s="84">
        <f t="shared" si="2"/>
        <v>0</v>
      </c>
      <c r="M36" s="55">
        <f t="shared" si="2"/>
        <v>0</v>
      </c>
      <c r="N36" s="55">
        <f t="shared" si="2"/>
        <v>0</v>
      </c>
    </row>
    <row r="37" spans="2:17" ht="15.75" x14ac:dyDescent="0.25">
      <c r="C37" s="85" t="s">
        <v>27</v>
      </c>
      <c r="D37" s="85"/>
      <c r="E37" s="85"/>
      <c r="F37" s="54"/>
      <c r="G37" s="83"/>
      <c r="H37" s="54">
        <f>F37+G37</f>
        <v>0</v>
      </c>
      <c r="I37" s="54"/>
      <c r="J37" s="83"/>
      <c r="K37" s="83">
        <f>I37+J37</f>
        <v>0</v>
      </c>
      <c r="L37" s="84">
        <f t="shared" si="2"/>
        <v>0</v>
      </c>
      <c r="M37" s="55">
        <f t="shared" si="2"/>
        <v>0</v>
      </c>
      <c r="N37" s="55">
        <f t="shared" si="2"/>
        <v>0</v>
      </c>
    </row>
    <row r="38" spans="2:17" ht="15.75" x14ac:dyDescent="0.25">
      <c r="C38" s="85" t="s">
        <v>24</v>
      </c>
      <c r="D38" s="85"/>
      <c r="E38" s="85"/>
      <c r="F38" s="54">
        <f t="shared" ref="F38:N38" si="3">SUM(F35:F37)</f>
        <v>61.099999999999994</v>
      </c>
      <c r="G38" s="83">
        <f t="shared" si="3"/>
        <v>0</v>
      </c>
      <c r="H38" s="83">
        <f t="shared" si="3"/>
        <v>61.099999999999994</v>
      </c>
      <c r="I38" s="54">
        <f t="shared" si="3"/>
        <v>24.2</v>
      </c>
      <c r="J38" s="83">
        <f t="shared" si="3"/>
        <v>0</v>
      </c>
      <c r="K38" s="83">
        <f t="shared" si="3"/>
        <v>24.2</v>
      </c>
      <c r="L38" s="86">
        <f t="shared" si="3"/>
        <v>-36.899999999999991</v>
      </c>
      <c r="M38" s="86">
        <f t="shared" si="3"/>
        <v>0</v>
      </c>
      <c r="N38" s="86">
        <f t="shared" si="3"/>
        <v>-36.899999999999991</v>
      </c>
    </row>
    <row r="39" spans="2:17" ht="15.75" x14ac:dyDescent="0.25"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</row>
    <row r="40" spans="2:17" ht="15.75" x14ac:dyDescent="0.25">
      <c r="C40" s="88" t="s">
        <v>28</v>
      </c>
      <c r="D40" s="88"/>
      <c r="E40" s="88"/>
      <c r="F40" s="88"/>
      <c r="G40" s="88"/>
      <c r="H40" s="88"/>
      <c r="I40" s="88"/>
      <c r="J40" s="88"/>
      <c r="K40" s="2"/>
      <c r="L40" s="2"/>
      <c r="M40" s="2"/>
      <c r="N40" s="2"/>
    </row>
    <row r="41" spans="2:17" ht="15.75" x14ac:dyDescent="0.25">
      <c r="C41" s="3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7" ht="27" customHeight="1" x14ac:dyDescent="0.2">
      <c r="B42" s="35" t="s">
        <v>18</v>
      </c>
      <c r="C42" s="89" t="s">
        <v>19</v>
      </c>
      <c r="D42" s="42" t="s">
        <v>29</v>
      </c>
      <c r="E42" s="42"/>
      <c r="F42" s="42"/>
      <c r="G42" s="42"/>
      <c r="H42" s="38" t="s">
        <v>30</v>
      </c>
      <c r="I42" s="38" t="s">
        <v>31</v>
      </c>
      <c r="J42" s="38" t="s">
        <v>22</v>
      </c>
      <c r="K42" s="38"/>
      <c r="L42" s="38" t="s">
        <v>32</v>
      </c>
      <c r="M42" s="38"/>
      <c r="N42" s="42" t="s">
        <v>13</v>
      </c>
      <c r="P42" s="90" t="s">
        <v>23</v>
      </c>
      <c r="Q42" s="90"/>
    </row>
    <row r="43" spans="2:17" ht="26.25" customHeight="1" x14ac:dyDescent="0.2">
      <c r="B43" s="35"/>
      <c r="C43" s="91"/>
      <c r="D43" s="42"/>
      <c r="E43" s="42"/>
      <c r="F43" s="42"/>
      <c r="G43" s="42"/>
      <c r="H43" s="38"/>
      <c r="I43" s="38"/>
      <c r="J43" s="38"/>
      <c r="K43" s="38"/>
      <c r="L43" s="38"/>
      <c r="M43" s="38"/>
      <c r="N43" s="42"/>
      <c r="P43" s="90"/>
      <c r="Q43" s="90"/>
    </row>
    <row r="44" spans="2:17" ht="12.75" customHeight="1" x14ac:dyDescent="0.2">
      <c r="B44" s="92">
        <v>1</v>
      </c>
      <c r="C44" s="93">
        <v>2</v>
      </c>
      <c r="D44" s="36">
        <v>3</v>
      </c>
      <c r="E44" s="36"/>
      <c r="F44" s="36"/>
      <c r="G44" s="36"/>
      <c r="H44" s="94">
        <v>4</v>
      </c>
      <c r="I44" s="94">
        <v>5</v>
      </c>
      <c r="J44" s="95">
        <v>6</v>
      </c>
      <c r="K44" s="95"/>
      <c r="L44" s="95">
        <v>7</v>
      </c>
      <c r="M44" s="95"/>
      <c r="N44" s="93">
        <v>8</v>
      </c>
    </row>
    <row r="45" spans="2:17" ht="24.75" customHeight="1" x14ac:dyDescent="0.2">
      <c r="B45" s="48"/>
      <c r="C45" s="96" t="str">
        <f>$D$8</f>
        <v>О611010</v>
      </c>
      <c r="D45" s="97" t="str">
        <f>'[1]нов паспорт'!C74</f>
        <v xml:space="preserve">Завдання1:                         </v>
      </c>
      <c r="E45" s="98" t="str">
        <f>'[1]нов паспорт'!D74</f>
        <v xml:space="preserve">Забезпечити створення  належних умов для надання  на належному рівні   дошкільної освіти та  виховання дітей </v>
      </c>
      <c r="F45" s="98"/>
      <c r="G45" s="98"/>
      <c r="H45" s="98"/>
      <c r="I45" s="98"/>
      <c r="J45" s="98"/>
      <c r="K45" s="98"/>
      <c r="L45" s="98"/>
      <c r="M45" s="98"/>
      <c r="N45" s="99"/>
    </row>
    <row r="46" spans="2:17" ht="10.5" customHeight="1" x14ac:dyDescent="0.25">
      <c r="B46" s="100">
        <v>1</v>
      </c>
      <c r="C46" s="101"/>
      <c r="D46" s="102" t="s">
        <v>33</v>
      </c>
      <c r="E46" s="102"/>
      <c r="F46" s="102"/>
      <c r="G46" s="102"/>
      <c r="H46" s="103"/>
      <c r="I46" s="103"/>
      <c r="J46" s="104"/>
      <c r="K46" s="104"/>
      <c r="L46" s="104"/>
      <c r="M46" s="104"/>
      <c r="N46" s="62"/>
    </row>
    <row r="47" spans="2:17" ht="15.75" x14ac:dyDescent="0.25">
      <c r="B47" s="48"/>
      <c r="C47" s="105"/>
      <c r="D47" s="85" t="str">
        <f>'[1]нов паспорт'!C76</f>
        <v xml:space="preserve">кількість дошкільних навчальних закладів      </v>
      </c>
      <c r="E47" s="85"/>
      <c r="F47" s="85"/>
      <c r="G47" s="85"/>
      <c r="H47" s="103" t="str">
        <f>'[1]нов паспорт'!J76</f>
        <v>од.</v>
      </c>
      <c r="I47" s="103" t="str">
        <f>'[1]нов паспорт'!K76</f>
        <v>мережа</v>
      </c>
      <c r="J47" s="104">
        <f>'[1]нов паспорт'!L76</f>
        <v>6</v>
      </c>
      <c r="K47" s="104"/>
      <c r="L47" s="104">
        <f>J47</f>
        <v>6</v>
      </c>
      <c r="M47" s="104"/>
      <c r="N47" s="106">
        <f>L47-J47</f>
        <v>0</v>
      </c>
    </row>
    <row r="48" spans="2:17" ht="13.5" customHeight="1" x14ac:dyDescent="0.25">
      <c r="B48" s="48"/>
      <c r="C48" s="105"/>
      <c r="D48" s="85" t="str">
        <f>'[1]нов паспорт'!C77</f>
        <v>кількість груп</v>
      </c>
      <c r="E48" s="85"/>
      <c r="F48" s="85"/>
      <c r="G48" s="85"/>
      <c r="H48" s="103" t="str">
        <f>'[1]нов паспорт'!J77</f>
        <v>од.</v>
      </c>
      <c r="I48" s="103" t="str">
        <f>'[1]нов паспорт'!K77</f>
        <v>мережа</v>
      </c>
      <c r="J48" s="104">
        <f>'[1]нов паспорт'!L77</f>
        <v>57</v>
      </c>
      <c r="K48" s="104"/>
      <c r="L48" s="104">
        <v>57</v>
      </c>
      <c r="M48" s="104"/>
      <c r="N48" s="62">
        <f>L48-J48</f>
        <v>0</v>
      </c>
    </row>
    <row r="49" spans="2:15" ht="13.5" customHeight="1" x14ac:dyDescent="0.25">
      <c r="B49" s="48"/>
      <c r="C49" s="107" t="s">
        <v>34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2:15" ht="11.25" customHeight="1" x14ac:dyDescent="0.2">
      <c r="B50" s="108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10"/>
    </row>
    <row r="51" spans="2:15" ht="26.25" customHeight="1" x14ac:dyDescent="0.25">
      <c r="B51" s="48"/>
      <c r="C51" s="105"/>
      <c r="D51" s="85" t="str">
        <f>'[1]нов паспорт'!C78</f>
        <v xml:space="preserve">всього - середньорічне   число ставок /штатних одиниць ,     </v>
      </c>
      <c r="E51" s="85"/>
      <c r="F51" s="85"/>
      <c r="G51" s="85"/>
      <c r="H51" s="103" t="str">
        <f>'[1]нов паспорт'!J78</f>
        <v>од.</v>
      </c>
      <c r="I51" s="103" t="str">
        <f>'[1]нов паспорт'!K78</f>
        <v>штатний розпис</v>
      </c>
      <c r="J51" s="104">
        <f>'[1]нов паспорт'!L78</f>
        <v>287.49</v>
      </c>
      <c r="K51" s="104"/>
      <c r="L51" s="104">
        <f>J51</f>
        <v>287.49</v>
      </c>
      <c r="M51" s="104"/>
      <c r="N51" s="62">
        <f>L51-J51</f>
        <v>0</v>
      </c>
    </row>
    <row r="52" spans="2:15" ht="15" customHeight="1" x14ac:dyDescent="0.25">
      <c r="B52" s="48"/>
      <c r="C52" s="105"/>
      <c r="D52" s="85" t="str">
        <f>'[1]нов паспорт'!C79</f>
        <v>у тому числі:</v>
      </c>
      <c r="E52" s="85"/>
      <c r="F52" s="85"/>
      <c r="G52" s="85"/>
      <c r="H52" s="103"/>
      <c r="I52" s="103"/>
      <c r="J52" s="104"/>
      <c r="K52" s="104"/>
      <c r="L52" s="104"/>
      <c r="M52" s="104"/>
      <c r="N52" s="62"/>
    </row>
    <row r="53" spans="2:15" ht="14.25" customHeight="1" x14ac:dyDescent="0.25">
      <c r="B53" s="48"/>
      <c r="C53" s="105"/>
      <c r="D53" s="85" t="str">
        <f>'[1]нов паспорт'!C80</f>
        <v xml:space="preserve"> педагогічного   персоналу     </v>
      </c>
      <c r="E53" s="85"/>
      <c r="F53" s="85"/>
      <c r="G53" s="85"/>
      <c r="H53" s="103" t="str">
        <f>'[1]нов паспорт'!J80</f>
        <v>од.</v>
      </c>
      <c r="I53" s="111" t="str">
        <f>'[1]нов паспорт'!K80</f>
        <v>штатний розпис</v>
      </c>
      <c r="J53" s="104">
        <f>'[1]нов паспорт'!L80</f>
        <v>103.81</v>
      </c>
      <c r="K53" s="104"/>
      <c r="L53" s="104">
        <f>J53</f>
        <v>103.81</v>
      </c>
      <c r="M53" s="104"/>
      <c r="N53" s="62">
        <f>L53-J53</f>
        <v>0</v>
      </c>
    </row>
    <row r="54" spans="2:15" ht="15.75" customHeight="1" x14ac:dyDescent="0.25">
      <c r="B54" s="48"/>
      <c r="C54" s="107" t="s">
        <v>34</v>
      </c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2:15" ht="12" customHeight="1" x14ac:dyDescent="0.2">
      <c r="B55" s="108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10"/>
    </row>
    <row r="56" spans="2:15" ht="29.25" customHeight="1" x14ac:dyDescent="0.25">
      <c r="B56" s="48"/>
      <c r="C56" s="105"/>
      <c r="D56" s="85" t="str">
        <f>'[1]нов паспорт'!C81</f>
        <v xml:space="preserve"> адмін-персоналу, за умовами  оплати віднесених до педагогічного персоналу      </v>
      </c>
      <c r="E56" s="85"/>
      <c r="F56" s="85"/>
      <c r="G56" s="85"/>
      <c r="H56" s="103" t="str">
        <f>'[1]нов паспорт'!J81</f>
        <v>од.</v>
      </c>
      <c r="I56" s="111" t="str">
        <f>'[1]нов паспорт'!K81</f>
        <v>штатний розпис</v>
      </c>
      <c r="J56" s="104">
        <f>'[1]нов паспорт'!L81</f>
        <v>24.75</v>
      </c>
      <c r="K56" s="104"/>
      <c r="L56" s="104">
        <f>J56</f>
        <v>24.75</v>
      </c>
      <c r="M56" s="104"/>
      <c r="N56" s="62">
        <f>L56-J56</f>
        <v>0</v>
      </c>
    </row>
    <row r="57" spans="2:15" ht="13.5" customHeight="1" x14ac:dyDescent="0.25">
      <c r="B57" s="48"/>
      <c r="C57" s="107" t="s">
        <v>34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2:15" ht="15.75" customHeight="1" x14ac:dyDescent="0.2">
      <c r="B58" s="108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10"/>
    </row>
    <row r="59" spans="2:15" ht="15.75" customHeight="1" x14ac:dyDescent="0.25">
      <c r="B59" s="48"/>
      <c r="C59" s="112"/>
      <c r="D59" s="85" t="str">
        <f>'[1]нов паспорт'!C82</f>
        <v xml:space="preserve"> спеціалістів   </v>
      </c>
      <c r="E59" s="85"/>
      <c r="F59" s="85"/>
      <c r="G59" s="85"/>
      <c r="H59" s="103" t="str">
        <f>'[1]нов паспорт'!J82</f>
        <v>од.</v>
      </c>
      <c r="I59" s="111" t="str">
        <f>'[1]нов паспорт'!K82</f>
        <v>штатний розпис</v>
      </c>
      <c r="J59" s="104">
        <f>'[1]нов паспорт'!L82</f>
        <v>26</v>
      </c>
      <c r="K59" s="104"/>
      <c r="L59" s="104">
        <f>J59</f>
        <v>26</v>
      </c>
      <c r="M59" s="104"/>
      <c r="N59" s="62">
        <f>L59-J59</f>
        <v>0</v>
      </c>
    </row>
    <row r="60" spans="2:15" ht="15.75" customHeight="1" x14ac:dyDescent="0.25">
      <c r="B60" s="48"/>
      <c r="C60" s="113"/>
      <c r="D60" s="85" t="str">
        <f>'[1]нов паспорт'!C83</f>
        <v xml:space="preserve"> робітників </v>
      </c>
      <c r="E60" s="85"/>
      <c r="F60" s="85"/>
      <c r="G60" s="85"/>
      <c r="H60" s="103" t="str">
        <f>'[1]нов паспорт'!J83</f>
        <v>од.</v>
      </c>
      <c r="I60" s="111" t="str">
        <f>'[1]нов паспорт'!K83</f>
        <v>штатний розпис</v>
      </c>
      <c r="J60" s="104">
        <f>'[1]нов паспорт'!L83</f>
        <v>132.93</v>
      </c>
      <c r="K60" s="104"/>
      <c r="L60" s="104">
        <f>J60</f>
        <v>132.93</v>
      </c>
      <c r="M60" s="104"/>
      <c r="N60" s="62">
        <f>L60-J60</f>
        <v>0</v>
      </c>
    </row>
    <row r="61" spans="2:15" ht="15" customHeight="1" x14ac:dyDescent="0.25">
      <c r="B61" s="48"/>
      <c r="C61" s="107" t="s">
        <v>34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2:15" x14ac:dyDescent="0.2">
      <c r="B62" s="108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10"/>
      <c r="O62" s="114"/>
    </row>
    <row r="63" spans="2:15" ht="13.5" customHeight="1" x14ac:dyDescent="0.25">
      <c r="B63" s="100">
        <v>2</v>
      </c>
      <c r="C63" s="115"/>
      <c r="D63" s="116" t="s">
        <v>35</v>
      </c>
      <c r="E63" s="117"/>
      <c r="F63" s="117"/>
      <c r="G63" s="118"/>
      <c r="H63" s="119"/>
      <c r="I63" s="119"/>
      <c r="J63" s="104"/>
      <c r="K63" s="104"/>
      <c r="L63" s="104"/>
      <c r="M63" s="104"/>
      <c r="N63" s="62"/>
    </row>
    <row r="64" spans="2:15" ht="14.25" customHeight="1" x14ac:dyDescent="0.25">
      <c r="B64" s="62"/>
      <c r="C64" s="101"/>
      <c r="D64" s="120" t="str">
        <f>'[1]нов паспорт'!C85</f>
        <v xml:space="preserve">кількість дітей, що відвідують дошкільні   заклади           </v>
      </c>
      <c r="E64" s="120"/>
      <c r="F64" s="120"/>
      <c r="G64" s="120"/>
      <c r="H64" s="103" t="str">
        <f>'[1]нов паспорт'!J85</f>
        <v>осіб</v>
      </c>
      <c r="I64" s="103" t="str">
        <f>'[1]нов паспорт'!K85</f>
        <v>мережа</v>
      </c>
      <c r="J64" s="104">
        <f>'[1]нов паспорт'!L85</f>
        <v>1156</v>
      </c>
      <c r="K64" s="104"/>
      <c r="L64" s="104">
        <f>J64</f>
        <v>1156</v>
      </c>
      <c r="M64" s="104"/>
      <c r="N64" s="62">
        <f>L64-J64</f>
        <v>0</v>
      </c>
    </row>
    <row r="65" spans="2:14" ht="14.25" customHeight="1" x14ac:dyDescent="0.25">
      <c r="B65" s="62"/>
      <c r="C65" s="121" t="s">
        <v>34</v>
      </c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</row>
    <row r="66" spans="2:14" ht="14.25" customHeight="1" x14ac:dyDescent="0.2">
      <c r="B66" s="122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4"/>
    </row>
    <row r="67" spans="2:14" ht="37.5" customHeight="1" x14ac:dyDescent="0.25">
      <c r="B67" s="62"/>
      <c r="C67" s="101"/>
      <c r="D67" s="120" t="str">
        <f>'[1]нов паспорт'!C86</f>
        <v xml:space="preserve">кількість дітей  від 0 до 6 років   в місті   </v>
      </c>
      <c r="E67" s="120"/>
      <c r="F67" s="120"/>
      <c r="G67" s="120"/>
      <c r="H67" s="103" t="str">
        <f>'[1]нов паспорт'!J86</f>
        <v>осіб</v>
      </c>
      <c r="I67" s="125" t="str">
        <f>'[1]нов паспорт'!K86</f>
        <v>Звіт про діяльність дошкільних навчальних закладів Ф №85-к</v>
      </c>
      <c r="J67" s="104">
        <f>'[1]нов паспорт'!L86</f>
        <v>1480</v>
      </c>
      <c r="K67" s="104"/>
      <c r="L67" s="104">
        <f>J67</f>
        <v>1480</v>
      </c>
      <c r="M67" s="104"/>
      <c r="N67" s="62">
        <f>L67-J67</f>
        <v>0</v>
      </c>
    </row>
    <row r="68" spans="2:14" ht="15.75" customHeight="1" x14ac:dyDescent="0.25">
      <c r="B68" s="48"/>
      <c r="C68" s="107" t="s">
        <v>34</v>
      </c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2:14" x14ac:dyDescent="0.2">
      <c r="B69" s="108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10"/>
    </row>
    <row r="70" spans="2:14" ht="13.5" customHeight="1" x14ac:dyDescent="0.25">
      <c r="B70" s="100">
        <v>3</v>
      </c>
      <c r="C70" s="126"/>
      <c r="D70" s="127" t="s">
        <v>36</v>
      </c>
      <c r="E70" s="128"/>
      <c r="F70" s="128"/>
      <c r="G70" s="129"/>
      <c r="H70" s="130"/>
      <c r="I70" s="130"/>
      <c r="J70" s="131"/>
      <c r="K70" s="131"/>
      <c r="L70" s="131"/>
      <c r="M70" s="131"/>
      <c r="N70" s="132"/>
    </row>
    <row r="71" spans="2:14" ht="21.75" customHeight="1" x14ac:dyDescent="0.25">
      <c r="B71" s="48"/>
      <c r="C71" s="101"/>
      <c r="D71" s="120" t="str">
        <f>'[1]нов паспорт'!C88</f>
        <v>середні витрати на   1 дитину</v>
      </c>
      <c r="E71" s="120"/>
      <c r="F71" s="120"/>
      <c r="G71" s="120"/>
      <c r="H71" s="103" t="str">
        <f>'[1]нов паспорт'!J88</f>
        <v>грн</v>
      </c>
      <c r="I71" s="111" t="str">
        <f>'[1]нов паспорт'!K88</f>
        <v>кошторис на 2018 р., мережа</v>
      </c>
      <c r="J71" s="104">
        <f>'[1]нов паспорт'!L88</f>
        <v>23805</v>
      </c>
      <c r="K71" s="104"/>
      <c r="L71" s="133">
        <f>ROUND(((K23)/L64*1000),)</f>
        <v>23787</v>
      </c>
      <c r="M71" s="134" t="e">
        <f>ROUND(((N31)/M67*1000),)</f>
        <v>#VALUE!</v>
      </c>
      <c r="N71" s="135">
        <f>L71-J71</f>
        <v>-18</v>
      </c>
    </row>
    <row r="72" spans="2:14" ht="13.5" customHeight="1" x14ac:dyDescent="0.25">
      <c r="B72" s="62"/>
      <c r="C72" s="121" t="s">
        <v>34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</row>
    <row r="73" spans="2:14" ht="15" customHeight="1" x14ac:dyDescent="0.2">
      <c r="B73" s="122" t="s">
        <v>37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4"/>
    </row>
    <row r="74" spans="2:14" ht="15.75" customHeight="1" x14ac:dyDescent="0.25">
      <c r="B74" s="48"/>
      <c r="C74" s="101"/>
      <c r="D74" s="120" t="str">
        <f>'[1]нов паспорт'!C89</f>
        <v xml:space="preserve">діто-дні   відвідування                </v>
      </c>
      <c r="E74" s="120"/>
      <c r="F74" s="120"/>
      <c r="G74" s="120"/>
      <c r="H74" s="103" t="str">
        <f>'[1]нов паспорт'!J89</f>
        <v>дн.</v>
      </c>
      <c r="I74" s="103" t="str">
        <f>'[1]нов паспорт'!K89</f>
        <v>табель</v>
      </c>
      <c r="J74" s="104">
        <f>'[1]нов паспорт'!L89</f>
        <v>172760</v>
      </c>
      <c r="K74" s="104"/>
      <c r="L74" s="104">
        <f>J74</f>
        <v>172760</v>
      </c>
      <c r="M74" s="104"/>
      <c r="N74" s="62">
        <f>L74-J74</f>
        <v>0</v>
      </c>
    </row>
    <row r="75" spans="2:14" ht="15" customHeight="1" x14ac:dyDescent="0.25">
      <c r="B75" s="48"/>
      <c r="C75" s="107" t="s">
        <v>34</v>
      </c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2:14" x14ac:dyDescent="0.2">
      <c r="B76" s="108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10"/>
    </row>
    <row r="77" spans="2:14" ht="15.75" x14ac:dyDescent="0.25">
      <c r="B77" s="100">
        <v>4</v>
      </c>
      <c r="C77" s="126"/>
      <c r="D77" s="136" t="s">
        <v>38</v>
      </c>
      <c r="E77" s="137"/>
      <c r="F77" s="137"/>
      <c r="G77" s="138"/>
      <c r="H77" s="130"/>
      <c r="I77" s="130"/>
      <c r="J77" s="131"/>
      <c r="K77" s="131"/>
      <c r="L77" s="131"/>
      <c r="M77" s="131"/>
      <c r="N77" s="132"/>
    </row>
    <row r="78" spans="2:14" ht="15.75" x14ac:dyDescent="0.25">
      <c r="B78" s="48"/>
      <c r="C78" s="115"/>
      <c r="D78" s="120" t="str">
        <f>'[1]нов паспорт'!C91</f>
        <v xml:space="preserve">кількість днів відвідування            </v>
      </c>
      <c r="E78" s="120"/>
      <c r="F78" s="120"/>
      <c r="G78" s="120"/>
      <c r="H78" s="103" t="str">
        <f>'[1]нов паспорт'!J91</f>
        <v>од.</v>
      </c>
      <c r="I78" s="103" t="str">
        <f>'[1]нов паспорт'!K91</f>
        <v>табель</v>
      </c>
      <c r="J78" s="139">
        <f>'[1]нов паспорт'!L91</f>
        <v>149.44636678200692</v>
      </c>
      <c r="K78" s="104"/>
      <c r="L78" s="139">
        <f>L74/L64</f>
        <v>149.44636678200692</v>
      </c>
      <c r="M78" s="139" t="e">
        <f>M75/M68</f>
        <v>#DIV/0!</v>
      </c>
      <c r="N78" s="135">
        <f>L78-J78</f>
        <v>0</v>
      </c>
    </row>
    <row r="79" spans="2:14" ht="15" x14ac:dyDescent="0.25">
      <c r="B79" s="48"/>
      <c r="C79" s="107" t="s">
        <v>34</v>
      </c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2:14" x14ac:dyDescent="0.2">
      <c r="B80" s="108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10"/>
    </row>
    <row r="81" spans="2:15" ht="21" customHeight="1" x14ac:dyDescent="0.25">
      <c r="B81" s="48"/>
      <c r="C81" s="101"/>
      <c r="D81" s="120" t="str">
        <f>'[1]нов паспорт'!C92</f>
        <v xml:space="preserve">відсоток охоплення  дітей дошкільною освітою       </v>
      </c>
      <c r="E81" s="120"/>
      <c r="F81" s="120"/>
      <c r="G81" s="120"/>
      <c r="H81" s="103" t="str">
        <f>'[1]нов паспорт'!J92</f>
        <v>%</v>
      </c>
      <c r="I81" s="111" t="str">
        <f>'[1]нов паспорт'!K92</f>
        <v>мережа, стат.звіт</v>
      </c>
      <c r="J81" s="139">
        <f>'[1]нов паспорт'!L92</f>
        <v>78.108108108108112</v>
      </c>
      <c r="K81" s="104"/>
      <c r="L81" s="139">
        <f>L64/L67*100</f>
        <v>78.108108108108112</v>
      </c>
      <c r="M81" s="139" t="e">
        <f>M68/M70*100</f>
        <v>#DIV/0!</v>
      </c>
      <c r="N81" s="135">
        <f>L81-J81</f>
        <v>0</v>
      </c>
    </row>
    <row r="82" spans="2:15" ht="14.25" customHeight="1" x14ac:dyDescent="0.25">
      <c r="B82" s="48"/>
      <c r="C82" s="107" t="s">
        <v>34</v>
      </c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5" ht="15" customHeight="1" x14ac:dyDescent="0.2">
      <c r="B83" s="122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4"/>
    </row>
    <row r="84" spans="2:15" x14ac:dyDescent="0.2">
      <c r="B84" s="48"/>
      <c r="C84" s="96" t="str">
        <f>$C$45</f>
        <v>О611010</v>
      </c>
      <c r="D84" s="96" t="str">
        <f>'[1]нов паспорт'!C121</f>
        <v>Завдання 2.</v>
      </c>
      <c r="E84" s="140" t="str">
        <f>'[1]нов паспорт'!D121</f>
        <v>Придбання обладнання і предметів довгострокового  користування</v>
      </c>
      <c r="F84" s="140"/>
      <c r="G84" s="140"/>
      <c r="H84" s="140"/>
      <c r="I84" s="140"/>
      <c r="J84" s="140"/>
      <c r="K84" s="140"/>
      <c r="L84" s="140"/>
      <c r="M84" s="140"/>
      <c r="N84" s="141"/>
    </row>
    <row r="85" spans="2:15" ht="15.75" customHeight="1" x14ac:dyDescent="0.25">
      <c r="B85" s="100">
        <v>1</v>
      </c>
      <c r="C85" s="101"/>
      <c r="D85" s="102" t="s">
        <v>33</v>
      </c>
      <c r="E85" s="102"/>
      <c r="F85" s="102"/>
      <c r="G85" s="102"/>
      <c r="H85" s="103"/>
      <c r="I85" s="103"/>
      <c r="J85" s="104"/>
      <c r="K85" s="104"/>
      <c r="L85" s="104"/>
      <c r="M85" s="104"/>
      <c r="N85" s="62"/>
    </row>
    <row r="86" spans="2:15" ht="15" customHeight="1" x14ac:dyDescent="0.25">
      <c r="B86" s="48"/>
      <c r="C86" s="48"/>
      <c r="D86" s="85" t="str">
        <f>'[1]нов паспорт'!C123</f>
        <v xml:space="preserve">Вартість придбаного обладнання </v>
      </c>
      <c r="E86" s="85"/>
      <c r="F86" s="85"/>
      <c r="G86" s="85"/>
      <c r="H86" s="103" t="str">
        <f>'[1]нов паспорт'!J123</f>
        <v>тис.грн.</v>
      </c>
      <c r="I86" s="103" t="str">
        <f>'[1]нов паспорт'!K123</f>
        <v>кошторис</v>
      </c>
      <c r="J86" s="104">
        <f>'[1]нов паспорт'!L123</f>
        <v>61.8</v>
      </c>
      <c r="K86" s="104"/>
      <c r="L86" s="104">
        <f>J25</f>
        <v>61.8</v>
      </c>
      <c r="M86" s="104"/>
      <c r="N86" s="29">
        <f>L86-J86</f>
        <v>0</v>
      </c>
    </row>
    <row r="87" spans="2:15" ht="15.75" x14ac:dyDescent="0.25">
      <c r="B87" s="100">
        <v>2</v>
      </c>
      <c r="C87" s="115"/>
      <c r="D87" s="116" t="s">
        <v>35</v>
      </c>
      <c r="E87" s="117"/>
      <c r="F87" s="117"/>
      <c r="G87" s="118"/>
      <c r="H87" s="119"/>
      <c r="I87" s="119"/>
      <c r="J87" s="104"/>
      <c r="K87" s="104"/>
      <c r="L87" s="104"/>
      <c r="M87" s="104"/>
      <c r="N87" s="62"/>
    </row>
    <row r="88" spans="2:15" ht="23.25" x14ac:dyDescent="0.25">
      <c r="B88" s="48"/>
      <c r="C88" s="48"/>
      <c r="D88" s="85" t="str">
        <f>'[1]нов паспорт'!C125</f>
        <v>кількість придбаного обладнання</v>
      </c>
      <c r="E88" s="85"/>
      <c r="F88" s="85"/>
      <c r="G88" s="85"/>
      <c r="H88" s="48" t="str">
        <f>'[1]нов паспорт'!J125</f>
        <v>од.</v>
      </c>
      <c r="I88" s="142" t="str">
        <f>'[1]нов паспорт'!K125</f>
        <v xml:space="preserve"> документи бух.обліку</v>
      </c>
      <c r="J88" s="143">
        <f>'[1]нов паспорт'!L125</f>
        <v>3</v>
      </c>
      <c r="K88" s="144"/>
      <c r="L88" s="104">
        <f>J88</f>
        <v>3</v>
      </c>
      <c r="M88" s="104"/>
      <c r="N88" s="29">
        <f>L88-J88</f>
        <v>0</v>
      </c>
    </row>
    <row r="89" spans="2:15" ht="15.75" customHeight="1" x14ac:dyDescent="0.25">
      <c r="B89" s="100">
        <v>3</v>
      </c>
      <c r="C89" s="48"/>
      <c r="D89" s="145" t="s">
        <v>36</v>
      </c>
      <c r="E89" s="145"/>
      <c r="F89" s="145"/>
      <c r="G89" s="146"/>
      <c r="H89" s="130"/>
      <c r="I89" s="130"/>
      <c r="J89" s="147"/>
      <c r="K89" s="148"/>
      <c r="L89" s="149"/>
      <c r="M89" s="148"/>
      <c r="N89" s="132"/>
    </row>
    <row r="90" spans="2:15" ht="19.5" customHeight="1" x14ac:dyDescent="0.25">
      <c r="B90" s="48"/>
      <c r="C90" s="83"/>
      <c r="D90" s="150" t="str">
        <f>'[1]нов паспорт'!C127</f>
        <v xml:space="preserve">середня вартість одиниці придбаного обладнання </v>
      </c>
      <c r="E90" s="150"/>
      <c r="F90" s="150"/>
      <c r="G90" s="151"/>
      <c r="H90" s="103" t="str">
        <f>'[1]нов паспорт'!J127</f>
        <v>грн.</v>
      </c>
      <c r="I90" s="125" t="str">
        <f>'[1]нов паспорт'!K127</f>
        <v>кошторис, документи бух.обліку</v>
      </c>
      <c r="J90" s="133">
        <f>'[1]нов паспорт'!L127</f>
        <v>20599.999999999996</v>
      </c>
      <c r="K90" s="134"/>
      <c r="L90" s="139">
        <f>L86/L88*1000</f>
        <v>20599.999999999996</v>
      </c>
      <c r="M90" s="139" t="e">
        <f>M87/#REF!*1000</f>
        <v>#REF!</v>
      </c>
      <c r="N90" s="29">
        <f>L90-J90</f>
        <v>0</v>
      </c>
    </row>
    <row r="91" spans="2:15" ht="15" customHeight="1" x14ac:dyDescent="0.25">
      <c r="B91" s="100">
        <v>4</v>
      </c>
      <c r="C91" s="126"/>
      <c r="D91" s="136" t="s">
        <v>38</v>
      </c>
      <c r="E91" s="137"/>
      <c r="F91" s="137"/>
      <c r="G91" s="138"/>
      <c r="H91" s="130"/>
      <c r="I91" s="130"/>
      <c r="J91" s="131"/>
      <c r="K91" s="131"/>
      <c r="L91" s="131"/>
      <c r="M91" s="131"/>
      <c r="N91" s="132"/>
    </row>
    <row r="92" spans="2:15" ht="19.5" customHeight="1" x14ac:dyDescent="0.25">
      <c r="B92" s="48"/>
      <c r="C92" s="115"/>
      <c r="D92" s="120" t="str">
        <f>'[1]нов паспорт'!C129</f>
        <v>відсоток виконання завдання</v>
      </c>
      <c r="E92" s="120"/>
      <c r="F92" s="120"/>
      <c r="G92" s="120"/>
      <c r="H92" s="103" t="str">
        <f>'[1]нов паспорт'!J129</f>
        <v>%</v>
      </c>
      <c r="I92" s="152" t="str">
        <f>'[1]нов паспорт'!K129</f>
        <v>х</v>
      </c>
      <c r="J92" s="139">
        <f>'[1]нов паспорт'!L129</f>
        <v>100</v>
      </c>
      <c r="K92" s="104"/>
      <c r="L92" s="139">
        <f>J92</f>
        <v>100</v>
      </c>
      <c r="M92" s="139"/>
      <c r="N92" s="29">
        <f>L92-J92</f>
        <v>0</v>
      </c>
    </row>
    <row r="93" spans="2:15" ht="19.5" hidden="1" customHeight="1" x14ac:dyDescent="0.25">
      <c r="C93" s="153"/>
      <c r="D93" s="154"/>
      <c r="E93" s="155"/>
      <c r="F93" s="155"/>
      <c r="G93" s="155"/>
      <c r="H93" s="156"/>
      <c r="I93" s="157"/>
      <c r="J93" s="158"/>
      <c r="K93" s="158"/>
      <c r="L93" s="159"/>
      <c r="M93" s="159"/>
      <c r="N93" s="160"/>
    </row>
    <row r="94" spans="2:15" ht="15.75" hidden="1" customHeight="1" x14ac:dyDescent="0.2">
      <c r="B94" s="48"/>
      <c r="C94" s="96" t="str">
        <f>$C$45</f>
        <v>О611010</v>
      </c>
      <c r="D94" s="96" t="str">
        <f>'[1]нов паспорт'!C130</f>
        <v>Завдання 3.</v>
      </c>
      <c r="E94" s="140" t="str">
        <f>'[1]нов паспорт'!D130</f>
        <v>Здійснення капітального ремонту приміщень та інших об'єктів</v>
      </c>
      <c r="F94" s="140"/>
      <c r="G94" s="140"/>
      <c r="H94" s="140"/>
      <c r="I94" s="140"/>
      <c r="J94" s="140"/>
      <c r="K94" s="140"/>
      <c r="L94" s="140"/>
      <c r="M94" s="140"/>
      <c r="N94" s="141"/>
    </row>
    <row r="95" spans="2:15" ht="15.75" hidden="1" customHeight="1" x14ac:dyDescent="0.25">
      <c r="B95" s="29">
        <v>1</v>
      </c>
      <c r="C95" s="101"/>
      <c r="D95" s="102" t="s">
        <v>33</v>
      </c>
      <c r="E95" s="102"/>
      <c r="F95" s="102"/>
      <c r="G95" s="102"/>
      <c r="H95" s="103"/>
      <c r="I95" s="103"/>
      <c r="J95" s="104"/>
      <c r="K95" s="104"/>
      <c r="L95" s="104"/>
      <c r="M95" s="104"/>
      <c r="N95" s="62"/>
      <c r="O95" s="2"/>
    </row>
    <row r="96" spans="2:15" ht="15.75" hidden="1" customHeight="1" x14ac:dyDescent="0.25">
      <c r="B96" s="48"/>
      <c r="C96" s="105"/>
      <c r="D96" s="85" t="str">
        <f>'[1]нов паспорт'!C132</f>
        <v>Вартість капітального ремонту</v>
      </c>
      <c r="E96" s="85"/>
      <c r="F96" s="85"/>
      <c r="G96" s="85"/>
      <c r="H96" s="103" t="str">
        <f>'[1]нов паспорт'!J132</f>
        <v>тис.грн.</v>
      </c>
      <c r="I96" s="103" t="str">
        <f>'[1]нов паспорт'!K132</f>
        <v>кошторис</v>
      </c>
      <c r="J96" s="104">
        <f>'[1]нов паспорт'!L132</f>
        <v>0</v>
      </c>
      <c r="K96" s="104"/>
      <c r="L96" s="104">
        <f>K26</f>
        <v>0</v>
      </c>
      <c r="M96" s="104"/>
      <c r="N96" s="63">
        <f>L96-J96</f>
        <v>0</v>
      </c>
      <c r="O96" s="2"/>
    </row>
    <row r="97" spans="1:16" ht="15.75" hidden="1" customHeight="1" x14ac:dyDescent="0.25">
      <c r="B97" s="48"/>
      <c r="C97" s="107" t="s">
        <v>34</v>
      </c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2"/>
    </row>
    <row r="98" spans="1:16" ht="27.75" hidden="1" customHeight="1" x14ac:dyDescent="0.2">
      <c r="B98" s="161" t="s">
        <v>39</v>
      </c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3"/>
      <c r="O98" s="2"/>
      <c r="P98" t="s">
        <v>40</v>
      </c>
    </row>
    <row r="99" spans="1:16" ht="22.5" hidden="1" customHeight="1" x14ac:dyDescent="0.25">
      <c r="B99" s="48"/>
      <c r="C99" s="105"/>
      <c r="D99" s="85" t="str">
        <f>'[1]нов паспорт'!C134</f>
        <v>площа відремонтованих обьектів</v>
      </c>
      <c r="E99" s="85"/>
      <c r="F99" s="85"/>
      <c r="G99" s="85"/>
      <c r="H99" s="103" t="str">
        <f>'[1]нов паспорт'!J134</f>
        <v>кв.м.</v>
      </c>
      <c r="I99" s="111" t="str">
        <f>'[1]нов паспорт'!K134</f>
        <v>кошторисна документація</v>
      </c>
      <c r="J99" s="104">
        <f>'[1]нов паспорт'!L134</f>
        <v>0</v>
      </c>
      <c r="K99" s="104"/>
      <c r="L99" s="104">
        <f>J99</f>
        <v>0</v>
      </c>
      <c r="M99" s="104"/>
      <c r="N99" s="62">
        <f>L99-J99</f>
        <v>0</v>
      </c>
      <c r="O99" s="2"/>
    </row>
    <row r="100" spans="1:16" ht="15.75" hidden="1" customHeight="1" x14ac:dyDescent="0.25">
      <c r="B100" s="100">
        <v>2</v>
      </c>
      <c r="C100" s="164"/>
      <c r="D100" s="127" t="s">
        <v>36</v>
      </c>
      <c r="E100" s="128"/>
      <c r="F100" s="128"/>
      <c r="G100" s="129"/>
      <c r="H100" s="119"/>
      <c r="I100" s="119"/>
      <c r="J100" s="104"/>
      <c r="K100" s="104"/>
      <c r="L100" s="104"/>
      <c r="M100" s="104"/>
      <c r="N100" s="62"/>
      <c r="O100" s="2"/>
    </row>
    <row r="101" spans="1:16" ht="27.75" hidden="1" customHeight="1" x14ac:dyDescent="0.25">
      <c r="B101" s="48"/>
      <c r="C101" s="164"/>
      <c r="D101" s="65" t="str">
        <f>'[1]нов паспорт'!C136</f>
        <v xml:space="preserve">середня вартість одиниці відремонтованої площі </v>
      </c>
      <c r="E101" s="65"/>
      <c r="F101" s="65"/>
      <c r="G101" s="65"/>
      <c r="H101" s="165" t="str">
        <f>'[1]нов паспорт'!J136</f>
        <v>грн.</v>
      </c>
      <c r="I101" s="166" t="str">
        <f>'[1]нов паспорт'!K136</f>
        <v>кошторис, кошторисна документація</v>
      </c>
      <c r="J101" s="167" t="e">
        <f>'[1]нов паспорт'!L136</f>
        <v>#DIV/0!</v>
      </c>
      <c r="K101" s="167"/>
      <c r="L101" s="167" t="e">
        <f>L96/L99*1000</f>
        <v>#DIV/0!</v>
      </c>
      <c r="M101" s="167" t="e">
        <f>M95/M99*1000</f>
        <v>#DIV/0!</v>
      </c>
      <c r="N101" s="63" t="e">
        <f>L101-J101</f>
        <v>#DIV/0!</v>
      </c>
      <c r="O101" s="2"/>
    </row>
    <row r="102" spans="1:16" ht="13.5" hidden="1" customHeight="1" x14ac:dyDescent="0.25">
      <c r="B102" s="48"/>
      <c r="C102" s="107" t="s">
        <v>34</v>
      </c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2"/>
    </row>
    <row r="103" spans="1:16" ht="24.75" hidden="1" customHeight="1" x14ac:dyDescent="0.2">
      <c r="B103" s="161" t="s">
        <v>41</v>
      </c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3"/>
      <c r="O103" s="2"/>
    </row>
    <row r="104" spans="1:16" ht="15.75" hidden="1" customHeight="1" x14ac:dyDescent="0.25">
      <c r="B104" s="100">
        <v>3</v>
      </c>
      <c r="C104" s="164"/>
      <c r="D104" s="136" t="s">
        <v>38</v>
      </c>
      <c r="E104" s="137"/>
      <c r="F104" s="137"/>
      <c r="G104" s="138"/>
      <c r="H104" s="165"/>
      <c r="I104" s="165"/>
      <c r="J104" s="139"/>
      <c r="K104" s="104"/>
      <c r="L104" s="104"/>
      <c r="M104" s="104"/>
      <c r="N104" s="62"/>
      <c r="O104" s="2"/>
    </row>
    <row r="105" spans="1:16" ht="15.75" hidden="1" customHeight="1" x14ac:dyDescent="0.25">
      <c r="B105" s="48"/>
      <c r="C105" s="164"/>
      <c r="D105" s="65" t="str">
        <f>'[1]нов паспорт'!C138</f>
        <v>відсоток виконання завдання</v>
      </c>
      <c r="E105" s="65"/>
      <c r="F105" s="65"/>
      <c r="G105" s="65"/>
      <c r="H105" s="165" t="str">
        <f>'[1]нов паспорт'!J138</f>
        <v>%</v>
      </c>
      <c r="I105" s="168" t="str">
        <f>'[1]нов паспорт'!K138</f>
        <v>х</v>
      </c>
      <c r="J105" s="139">
        <f>'[1]нов паспорт'!L138</f>
        <v>100</v>
      </c>
      <c r="K105" s="104"/>
      <c r="L105" s="104">
        <f>J105</f>
        <v>100</v>
      </c>
      <c r="M105" s="104"/>
      <c r="N105" s="135">
        <f>L105-J105</f>
        <v>0</v>
      </c>
      <c r="O105" s="2"/>
    </row>
    <row r="106" spans="1:16" x14ac:dyDescent="0.2">
      <c r="C106" s="169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ht="15.75" x14ac:dyDescent="0.25">
      <c r="C107" s="67" t="s">
        <v>42</v>
      </c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2"/>
    </row>
    <row r="108" spans="1:16" ht="15.75" x14ac:dyDescent="0.25">
      <c r="C108" s="3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170" t="s">
        <v>10</v>
      </c>
      <c r="O108" s="2"/>
    </row>
    <row r="109" spans="1:16" ht="34.5" customHeight="1" x14ac:dyDescent="0.2">
      <c r="A109" s="171" t="s">
        <v>43</v>
      </c>
      <c r="B109" s="172" t="s">
        <v>44</v>
      </c>
      <c r="C109" s="89" t="s">
        <v>19</v>
      </c>
      <c r="D109" s="173" t="s">
        <v>45</v>
      </c>
      <c r="E109" s="174"/>
      <c r="F109" s="175"/>
      <c r="G109" s="176" t="s">
        <v>46</v>
      </c>
      <c r="H109" s="174"/>
      <c r="I109" s="175"/>
      <c r="J109" s="176" t="s">
        <v>47</v>
      </c>
      <c r="K109" s="174"/>
      <c r="L109" s="175"/>
      <c r="M109" s="176" t="s">
        <v>48</v>
      </c>
      <c r="N109" s="174"/>
      <c r="O109" s="175"/>
    </row>
    <row r="110" spans="1:16" ht="45" x14ac:dyDescent="0.2">
      <c r="A110" s="177"/>
      <c r="B110" s="178"/>
      <c r="C110" s="91"/>
      <c r="D110" s="179" t="s">
        <v>14</v>
      </c>
      <c r="E110" s="179" t="s">
        <v>15</v>
      </c>
      <c r="F110" s="179" t="s">
        <v>16</v>
      </c>
      <c r="G110" s="179" t="s">
        <v>14</v>
      </c>
      <c r="H110" s="179" t="s">
        <v>15</v>
      </c>
      <c r="I110" s="179" t="s">
        <v>16</v>
      </c>
      <c r="J110" s="179" t="s">
        <v>14</v>
      </c>
      <c r="K110" s="179" t="s">
        <v>15</v>
      </c>
      <c r="L110" s="179" t="s">
        <v>16</v>
      </c>
      <c r="M110" s="180" t="s">
        <v>14</v>
      </c>
      <c r="N110" s="180" t="s">
        <v>15</v>
      </c>
      <c r="O110" s="180" t="s">
        <v>16</v>
      </c>
    </row>
    <row r="111" spans="1:16" ht="15.75" x14ac:dyDescent="0.25">
      <c r="A111" s="181">
        <v>1</v>
      </c>
      <c r="B111" s="181">
        <v>2</v>
      </c>
      <c r="C111" s="27">
        <v>3</v>
      </c>
      <c r="D111" s="181">
        <v>4</v>
      </c>
      <c r="E111" s="181">
        <v>5</v>
      </c>
      <c r="F111" s="181">
        <v>6</v>
      </c>
      <c r="G111" s="181">
        <v>7</v>
      </c>
      <c r="H111" s="181">
        <v>8</v>
      </c>
      <c r="I111" s="181">
        <v>9</v>
      </c>
      <c r="J111" s="181">
        <v>10</v>
      </c>
      <c r="K111" s="27">
        <v>11</v>
      </c>
      <c r="L111" s="182">
        <v>12</v>
      </c>
      <c r="M111" s="83">
        <v>13</v>
      </c>
      <c r="N111" s="83">
        <v>14</v>
      </c>
      <c r="O111" s="83">
        <v>15</v>
      </c>
    </row>
    <row r="112" spans="1:16" ht="15.75" x14ac:dyDescent="0.25">
      <c r="A112" s="27"/>
      <c r="B112" s="183" t="s">
        <v>49</v>
      </c>
      <c r="C112" s="83"/>
      <c r="D112" s="26"/>
      <c r="E112" s="27"/>
      <c r="F112" s="27"/>
      <c r="G112" s="27"/>
      <c r="H112" s="27"/>
      <c r="I112" s="27"/>
      <c r="J112" s="27"/>
      <c r="K112" s="27"/>
      <c r="L112" s="183"/>
      <c r="M112" s="83"/>
      <c r="N112" s="83"/>
      <c r="O112" s="83"/>
    </row>
    <row r="113" spans="1:15" ht="31.5" x14ac:dyDescent="0.25">
      <c r="A113" s="27"/>
      <c r="B113" s="184" t="s">
        <v>50</v>
      </c>
      <c r="C113" s="62"/>
      <c r="D113" s="26"/>
      <c r="E113" s="185"/>
      <c r="F113" s="27"/>
      <c r="G113" s="185"/>
      <c r="H113" s="27"/>
      <c r="I113" s="27"/>
      <c r="J113" s="27"/>
      <c r="K113" s="27"/>
      <c r="L113" s="183"/>
      <c r="M113" s="83"/>
      <c r="N113" s="83"/>
      <c r="O113" s="62"/>
    </row>
    <row r="114" spans="1:15" ht="31.5" x14ac:dyDescent="0.25">
      <c r="A114" s="181"/>
      <c r="B114" s="186" t="s">
        <v>51</v>
      </c>
      <c r="C114" s="62"/>
      <c r="D114" s="115"/>
      <c r="E114" s="119"/>
      <c r="F114" s="181"/>
      <c r="G114" s="119"/>
      <c r="H114" s="181"/>
      <c r="I114" s="181"/>
      <c r="J114" s="181"/>
      <c r="K114" s="181"/>
      <c r="L114" s="182"/>
      <c r="M114" s="83"/>
      <c r="N114" s="83"/>
      <c r="O114" s="62"/>
    </row>
    <row r="115" spans="1:15" ht="47.25" x14ac:dyDescent="0.25">
      <c r="A115" s="27"/>
      <c r="B115" s="184" t="s">
        <v>52</v>
      </c>
      <c r="C115" s="62"/>
      <c r="D115" s="187" t="s">
        <v>53</v>
      </c>
      <c r="E115" s="185"/>
      <c r="F115" s="27"/>
      <c r="G115" s="187" t="s">
        <v>53</v>
      </c>
      <c r="H115" s="27"/>
      <c r="I115" s="27"/>
      <c r="J115" s="187" t="s">
        <v>53</v>
      </c>
      <c r="K115" s="27"/>
      <c r="L115" s="183"/>
      <c r="M115" s="187" t="s">
        <v>53</v>
      </c>
      <c r="N115" s="83"/>
      <c r="O115" s="62"/>
    </row>
    <row r="116" spans="1:15" ht="15.75" x14ac:dyDescent="0.25">
      <c r="A116" s="83"/>
      <c r="B116" s="184" t="s">
        <v>27</v>
      </c>
      <c r="C116" s="188"/>
      <c r="D116" s="189"/>
      <c r="E116" s="190"/>
      <c r="F116" s="191"/>
      <c r="G116" s="191"/>
      <c r="H116" s="191"/>
      <c r="I116" s="191"/>
      <c r="J116" s="191"/>
      <c r="K116" s="191"/>
      <c r="L116" s="192"/>
      <c r="M116" s="191"/>
      <c r="N116" s="191"/>
      <c r="O116" s="188"/>
    </row>
    <row r="117" spans="1:15" ht="15.75" x14ac:dyDescent="0.25">
      <c r="A117" s="87"/>
      <c r="B117" s="85" t="s">
        <v>54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</row>
    <row r="118" spans="1:15" ht="15.75" x14ac:dyDescent="0.25">
      <c r="A118" s="193"/>
      <c r="B118" s="194" t="s">
        <v>55</v>
      </c>
      <c r="C118" s="132"/>
      <c r="D118" s="195"/>
      <c r="E118" s="196"/>
      <c r="F118" s="193"/>
      <c r="G118" s="197"/>
      <c r="H118" s="193"/>
      <c r="I118" s="193"/>
      <c r="J118" s="193"/>
      <c r="K118" s="193"/>
      <c r="L118" s="153"/>
      <c r="M118" s="198"/>
      <c r="N118" s="198"/>
      <c r="O118" s="132"/>
    </row>
    <row r="119" spans="1:15" ht="15.75" x14ac:dyDescent="0.25">
      <c r="A119" s="181"/>
      <c r="B119" s="186" t="s">
        <v>27</v>
      </c>
      <c r="C119" s="62"/>
      <c r="D119" s="115"/>
      <c r="E119" s="119"/>
      <c r="F119" s="181"/>
      <c r="G119" s="119"/>
      <c r="H119" s="181"/>
      <c r="I119" s="181"/>
      <c r="J119" s="181"/>
      <c r="K119" s="181"/>
      <c r="L119" s="182"/>
      <c r="M119" s="83"/>
      <c r="N119" s="83"/>
      <c r="O119" s="62"/>
    </row>
    <row r="120" spans="1:15" ht="15.75" x14ac:dyDescent="0.25">
      <c r="A120" s="181"/>
      <c r="B120" s="186" t="s">
        <v>56</v>
      </c>
      <c r="C120" s="62"/>
      <c r="D120" s="115"/>
      <c r="E120" s="119"/>
      <c r="F120" s="181"/>
      <c r="G120" s="119"/>
      <c r="H120" s="181"/>
      <c r="I120" s="181"/>
      <c r="J120" s="181"/>
      <c r="K120" s="181"/>
      <c r="L120" s="182"/>
      <c r="M120" s="83"/>
      <c r="N120" s="83"/>
      <c r="O120" s="62"/>
    </row>
    <row r="121" spans="1:15" ht="18.75" customHeight="1" x14ac:dyDescent="0.25">
      <c r="A121" s="87"/>
      <c r="B121" s="199"/>
      <c r="C121" s="200" t="s">
        <v>57</v>
      </c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14"/>
    </row>
    <row r="122" spans="1:15" ht="21" customHeight="1" x14ac:dyDescent="0.3">
      <c r="A122" s="87"/>
      <c r="B122" s="199"/>
      <c r="C122" s="202" t="s">
        <v>58</v>
      </c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14"/>
    </row>
    <row r="123" spans="1:15" ht="18.75" x14ac:dyDescent="0.25">
      <c r="C123" s="200" t="s">
        <v>59</v>
      </c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"/>
    </row>
    <row r="124" spans="1:15" ht="18.75" x14ac:dyDescent="0.25"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"/>
    </row>
    <row r="125" spans="1:15" ht="51" customHeight="1" x14ac:dyDescent="0.25">
      <c r="C125" s="204" t="s">
        <v>60</v>
      </c>
      <c r="E125" s="205"/>
      <c r="F125" s="205"/>
      <c r="G125" s="205"/>
      <c r="H125" s="205"/>
      <c r="I125" s="205"/>
      <c r="J125" s="205" t="s">
        <v>61</v>
      </c>
      <c r="K125" s="205"/>
      <c r="L125" s="203"/>
      <c r="M125" s="203"/>
      <c r="N125" s="203"/>
      <c r="O125" s="2"/>
    </row>
    <row r="126" spans="1:15" ht="18.75" x14ac:dyDescent="0.25">
      <c r="C126" s="206"/>
      <c r="D126" s="207"/>
      <c r="E126" s="206"/>
      <c r="G126" t="s">
        <v>62</v>
      </c>
      <c r="H126" s="206"/>
      <c r="I126" s="206"/>
      <c r="J126" t="s">
        <v>63</v>
      </c>
      <c r="L126" s="203"/>
      <c r="M126" s="203"/>
      <c r="N126" s="203"/>
      <c r="O126" s="2"/>
    </row>
    <row r="127" spans="1:15" ht="18.75" x14ac:dyDescent="0.25">
      <c r="C127" s="206"/>
      <c r="D127" s="207"/>
      <c r="E127" s="206"/>
      <c r="H127" s="206"/>
      <c r="I127" s="206"/>
      <c r="M127" s="203"/>
      <c r="N127" s="203"/>
      <c r="O127" s="2"/>
    </row>
    <row r="128" spans="1:15" ht="18.75" x14ac:dyDescent="0.25">
      <c r="C128" s="206"/>
      <c r="D128" s="207"/>
      <c r="E128" s="206"/>
      <c r="H128" s="206"/>
      <c r="I128" s="206"/>
      <c r="M128" s="203"/>
      <c r="N128" s="203"/>
      <c r="O128" s="2"/>
    </row>
    <row r="129" spans="3:16" ht="18.75" x14ac:dyDescent="0.25">
      <c r="C129" s="206" t="s">
        <v>64</v>
      </c>
      <c r="D129" s="207"/>
      <c r="E129" s="205"/>
      <c r="F129" s="205"/>
      <c r="G129" s="205"/>
      <c r="H129" s="205"/>
      <c r="I129" s="205"/>
      <c r="J129" s="205" t="s">
        <v>65</v>
      </c>
      <c r="K129" s="205"/>
      <c r="M129" s="203"/>
      <c r="N129" s="203"/>
      <c r="O129" s="2"/>
    </row>
    <row r="130" spans="3:16" ht="19.5" customHeight="1" x14ac:dyDescent="0.25">
      <c r="C130" s="206"/>
      <c r="D130" s="207"/>
      <c r="E130" s="206"/>
      <c r="G130" t="s">
        <v>62</v>
      </c>
      <c r="H130" s="206"/>
      <c r="I130" s="206"/>
      <c r="J130" t="s">
        <v>63</v>
      </c>
      <c r="M130" s="203"/>
      <c r="N130" s="203"/>
      <c r="O130" s="2"/>
    </row>
    <row r="131" spans="3:16" ht="18.75" hidden="1" x14ac:dyDescent="0.25">
      <c r="C131" s="208" t="s">
        <v>66</v>
      </c>
      <c r="D131" s="209"/>
      <c r="E131" s="209"/>
      <c r="F131" s="209"/>
      <c r="G131" s="209"/>
      <c r="H131" s="209"/>
      <c r="I131" s="209"/>
      <c r="J131" s="209"/>
      <c r="K131" s="209"/>
      <c r="L131" s="210"/>
      <c r="M131" s="203"/>
      <c r="N131" s="203"/>
      <c r="O131" s="2"/>
    </row>
    <row r="132" spans="3:16" ht="18.75" hidden="1" x14ac:dyDescent="0.25">
      <c r="C132" s="209"/>
      <c r="D132" s="209"/>
      <c r="E132" s="209"/>
      <c r="F132" s="211"/>
      <c r="G132" s="211"/>
      <c r="H132" s="211"/>
      <c r="I132" s="211"/>
      <c r="J132" s="211"/>
      <c r="K132" s="211"/>
      <c r="L132" s="210"/>
      <c r="M132" s="203"/>
      <c r="N132" s="203"/>
      <c r="O132" s="2"/>
    </row>
    <row r="133" spans="3:16" ht="18.75" hidden="1" x14ac:dyDescent="0.25">
      <c r="C133" s="208" t="s">
        <v>67</v>
      </c>
      <c r="D133" s="209"/>
      <c r="E133" s="209"/>
      <c r="F133" s="212"/>
      <c r="G133" s="212"/>
      <c r="H133" s="212"/>
      <c r="I133" s="212"/>
      <c r="J133" s="212" t="s">
        <v>68</v>
      </c>
      <c r="K133" s="212"/>
      <c r="L133" s="210"/>
      <c r="M133" s="203"/>
      <c r="N133" s="203"/>
      <c r="O133" s="2"/>
    </row>
    <row r="134" spans="3:16" ht="18.75" hidden="1" x14ac:dyDescent="0.25">
      <c r="C134" s="213" t="s">
        <v>69</v>
      </c>
      <c r="D134" s="209"/>
      <c r="E134" s="209"/>
      <c r="F134" s="209"/>
      <c r="G134" s="209" t="s">
        <v>62</v>
      </c>
      <c r="H134" s="209"/>
      <c r="I134" s="209"/>
      <c r="J134" s="209" t="s">
        <v>63</v>
      </c>
      <c r="K134" s="209"/>
      <c r="L134" s="210"/>
      <c r="M134" s="203"/>
      <c r="N134" s="203"/>
      <c r="O134" s="2"/>
    </row>
    <row r="135" spans="3:16" ht="38.25" customHeight="1" x14ac:dyDescent="0.2">
      <c r="J135" s="1" t="str">
        <f>$J$1</f>
        <v>ЗАТВЕРДЖЕНО                                                             Наказ Міністерства фінансів України 26.09.2014 N 836</v>
      </c>
      <c r="K135" s="1"/>
      <c r="L135" s="1"/>
      <c r="M135" s="1"/>
      <c r="N135" s="1"/>
    </row>
    <row r="136" spans="3:16" ht="14.25" customHeight="1" x14ac:dyDescent="0.25">
      <c r="C136" s="2"/>
      <c r="D136" s="2"/>
      <c r="E136" s="2"/>
      <c r="F136" s="3" t="s">
        <v>1</v>
      </c>
      <c r="G136" s="2"/>
      <c r="H136" s="2"/>
      <c r="I136" s="2"/>
      <c r="J136" s="2"/>
      <c r="K136" s="2"/>
      <c r="L136" s="2"/>
      <c r="M136" s="2"/>
      <c r="N136" s="2"/>
      <c r="O136" s="2"/>
    </row>
    <row r="137" spans="3:16" ht="15.75" x14ac:dyDescent="0.25">
      <c r="C137" s="4" t="str">
        <f>$C$3</f>
        <v>про виконання паспорта бюджетної програми місцевого бюджету станом на _01.01.2019_ року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2"/>
    </row>
    <row r="138" spans="3:16" ht="15.75" x14ac:dyDescent="0.25">
      <c r="C138" s="5">
        <v>1</v>
      </c>
      <c r="D138" s="6" t="str">
        <f>'[1]нов паспорт'!B188</f>
        <v>О600000</v>
      </c>
      <c r="E138" s="7" t="s">
        <v>3</v>
      </c>
      <c r="F138" s="8"/>
      <c r="G138" s="7"/>
      <c r="H138" s="7"/>
      <c r="I138" s="7"/>
      <c r="J138" s="7"/>
      <c r="K138" s="9"/>
      <c r="L138" s="9"/>
      <c r="M138" s="9"/>
      <c r="N138" s="2"/>
      <c r="O138" s="2"/>
    </row>
    <row r="139" spans="3:16" ht="15.75" x14ac:dyDescent="0.25">
      <c r="C139" s="5"/>
      <c r="D139" s="10" t="s">
        <v>4</v>
      </c>
      <c r="E139" s="11" t="s">
        <v>5</v>
      </c>
      <c r="F139" s="11"/>
      <c r="G139" s="5"/>
      <c r="H139" s="2"/>
      <c r="I139" s="2"/>
      <c r="J139" s="2"/>
      <c r="K139" s="2"/>
      <c r="L139" s="2"/>
      <c r="M139" s="2"/>
      <c r="N139" s="2"/>
      <c r="O139" s="2"/>
    </row>
    <row r="140" spans="3:16" ht="15.75" x14ac:dyDescent="0.25">
      <c r="C140" s="5">
        <v>2</v>
      </c>
      <c r="D140" s="6" t="str">
        <f>'[1]нов паспорт'!B191</f>
        <v>О610000</v>
      </c>
      <c r="E140" s="7" t="s">
        <v>3</v>
      </c>
      <c r="F140" s="8"/>
      <c r="G140" s="7"/>
      <c r="H140" s="7"/>
      <c r="I140" s="7"/>
      <c r="J140" s="7"/>
      <c r="K140" s="9"/>
      <c r="L140" s="2"/>
      <c r="M140" s="2"/>
      <c r="N140" s="2"/>
      <c r="O140" s="2"/>
    </row>
    <row r="141" spans="3:16" ht="15.75" x14ac:dyDescent="0.25">
      <c r="C141" s="5"/>
      <c r="D141" s="10" t="s">
        <v>4</v>
      </c>
      <c r="E141" s="11" t="s">
        <v>6</v>
      </c>
      <c r="F141" s="11"/>
      <c r="G141" s="5"/>
      <c r="H141" s="2"/>
      <c r="I141" s="2"/>
      <c r="J141" s="2"/>
      <c r="K141" s="2"/>
      <c r="L141" s="2"/>
      <c r="M141" s="2"/>
      <c r="N141" s="2"/>
      <c r="O141" s="2"/>
    </row>
    <row r="142" spans="3:16" ht="38.25" customHeight="1" x14ac:dyDescent="0.25">
      <c r="C142" s="5">
        <v>3</v>
      </c>
      <c r="D142" s="6" t="str">
        <f>'[1]нов паспорт'!B194</f>
        <v>О611020</v>
      </c>
      <c r="E142" s="12" t="str">
        <f>'[1]нов паспорт'!D194</f>
        <v>0921</v>
      </c>
      <c r="F142" s="214" t="str">
        <f>'[1]нов паспорт'!E194</f>
        <v>Надання загальної середньої освіти загальноосвітніми навчальними закладами(в т.ч.школою-дитячим садком, інтернетом при школі),спеціалізованими школами, ліцеями, гімназіями, колегіумами</v>
      </c>
      <c r="G142" s="214"/>
      <c r="H142" s="214"/>
      <c r="I142" s="214"/>
      <c r="J142" s="214"/>
      <c r="K142" s="214"/>
      <c r="L142" s="214"/>
      <c r="M142" s="214"/>
      <c r="N142" s="214"/>
      <c r="O142" s="215"/>
      <c r="P142" s="216"/>
    </row>
    <row r="143" spans="3:16" ht="15.75" x14ac:dyDescent="0.25">
      <c r="C143" s="5"/>
      <c r="D143" s="13" t="s">
        <v>4</v>
      </c>
      <c r="E143" s="10" t="str">
        <f>E9</f>
        <v xml:space="preserve"> (КФКВК) </v>
      </c>
      <c r="F143" s="217" t="s">
        <v>8</v>
      </c>
      <c r="G143" s="217"/>
      <c r="H143" s="217"/>
      <c r="I143" s="2"/>
      <c r="J143" s="2"/>
      <c r="K143" s="2"/>
      <c r="L143" s="2"/>
      <c r="M143" s="2"/>
      <c r="N143" s="2"/>
      <c r="O143" s="2"/>
    </row>
    <row r="144" spans="3:16" ht="12.75" customHeight="1" x14ac:dyDescent="0.25">
      <c r="C144" s="5"/>
      <c r="D144" s="13"/>
      <c r="E144" s="10"/>
      <c r="F144" s="16"/>
      <c r="G144" s="16"/>
      <c r="H144" s="16"/>
      <c r="I144" s="2"/>
      <c r="J144" s="2"/>
      <c r="K144" s="2"/>
      <c r="L144" s="2"/>
      <c r="M144" s="2"/>
      <c r="N144" s="2"/>
      <c r="O144" s="2"/>
    </row>
    <row r="145" spans="1:15" ht="15.75" x14ac:dyDescent="0.25">
      <c r="C145" s="5" t="str">
        <f>C11</f>
        <v>4. Видатки та надання кредитів за бюджетною програмою за звітний період:</v>
      </c>
      <c r="D145" s="5"/>
      <c r="E145" s="5"/>
      <c r="F145" s="5"/>
      <c r="G145" s="5"/>
      <c r="H145" s="2"/>
      <c r="I145" s="2"/>
      <c r="J145" s="2"/>
      <c r="K145" s="2"/>
      <c r="L145" s="2"/>
      <c r="M145" s="2"/>
      <c r="N145" s="2"/>
      <c r="O145" s="2"/>
    </row>
    <row r="146" spans="1:15" ht="12.75" customHeight="1" x14ac:dyDescent="0.25">
      <c r="C146" s="2"/>
      <c r="D146" s="17"/>
      <c r="E146" s="17"/>
      <c r="F146" s="17"/>
      <c r="G146" s="17"/>
      <c r="H146" s="2"/>
      <c r="I146" s="2"/>
      <c r="J146" s="2"/>
      <c r="K146" s="2"/>
      <c r="L146" s="2"/>
      <c r="M146" s="2"/>
      <c r="N146" s="18" t="s">
        <v>10</v>
      </c>
      <c r="O146" s="2"/>
    </row>
    <row r="147" spans="1:15" ht="17.25" customHeight="1" x14ac:dyDescent="0.2">
      <c r="C147" s="65" t="str">
        <f>C13</f>
        <v>Затверджено паспортом бюджетної програми</v>
      </c>
      <c r="D147" s="65"/>
      <c r="E147" s="65"/>
      <c r="F147" s="65"/>
      <c r="G147" s="65"/>
      <c r="H147" s="65"/>
      <c r="I147" s="65" t="str">
        <f>I13</f>
        <v>Касові видатки (надані кредити)</v>
      </c>
      <c r="J147" s="65"/>
      <c r="K147" s="65"/>
      <c r="L147" s="65" t="str">
        <f>L13</f>
        <v>Відхилення</v>
      </c>
      <c r="M147" s="65"/>
      <c r="N147" s="65"/>
      <c r="O147" s="2"/>
    </row>
    <row r="148" spans="1:15" ht="25.5" x14ac:dyDescent="0.2">
      <c r="C148" s="19" t="s">
        <v>14</v>
      </c>
      <c r="D148" s="19"/>
      <c r="E148" s="19" t="s">
        <v>15</v>
      </c>
      <c r="F148" s="19"/>
      <c r="G148" s="19" t="s">
        <v>16</v>
      </c>
      <c r="H148" s="19"/>
      <c r="I148" s="218" t="s">
        <v>14</v>
      </c>
      <c r="J148" s="218" t="s">
        <v>15</v>
      </c>
      <c r="K148" s="218" t="s">
        <v>16</v>
      </c>
      <c r="L148" s="218" t="s">
        <v>14</v>
      </c>
      <c r="M148" s="218" t="s">
        <v>15</v>
      </c>
      <c r="N148" s="218" t="s">
        <v>16</v>
      </c>
      <c r="O148" s="2"/>
    </row>
    <row r="149" spans="1:15" ht="15.75" x14ac:dyDescent="0.25">
      <c r="C149" s="25">
        <v>1</v>
      </c>
      <c r="D149" s="25"/>
      <c r="E149" s="25">
        <v>2</v>
      </c>
      <c r="F149" s="25"/>
      <c r="G149" s="25">
        <v>3</v>
      </c>
      <c r="H149" s="25"/>
      <c r="I149" s="83">
        <v>4</v>
      </c>
      <c r="J149" s="83">
        <v>5</v>
      </c>
      <c r="K149" s="83">
        <v>6</v>
      </c>
      <c r="L149" s="83">
        <v>7</v>
      </c>
      <c r="M149" s="83">
        <v>8</v>
      </c>
      <c r="N149" s="83">
        <v>9</v>
      </c>
      <c r="O149" s="2"/>
    </row>
    <row r="150" spans="1:15" ht="15.75" x14ac:dyDescent="0.25">
      <c r="C150" s="219">
        <f>'[1]нов паспорт'!K237</f>
        <v>44498.400000000001</v>
      </c>
      <c r="D150" s="219"/>
      <c r="E150" s="219">
        <f>'[1]нов паспорт'!L237</f>
        <v>5580.9</v>
      </c>
      <c r="F150" s="219"/>
      <c r="G150" s="219">
        <f>SUM(C150:F150)</f>
        <v>50079.3</v>
      </c>
      <c r="H150" s="219"/>
      <c r="I150" s="62">
        <v>42986.400000000001</v>
      </c>
      <c r="J150" s="63">
        <f>1738.3+1375.5+2352.2</f>
        <v>5466</v>
      </c>
      <c r="K150" s="62">
        <f>I150+J150</f>
        <v>48452.4</v>
      </c>
      <c r="L150" s="30">
        <f>I150-C150</f>
        <v>-1512</v>
      </c>
      <c r="M150" s="30">
        <f>J150-E150</f>
        <v>-114.89999999999964</v>
      </c>
      <c r="N150" s="30">
        <f>L150+M150</f>
        <v>-1626.8999999999996</v>
      </c>
      <c r="O150" s="2"/>
    </row>
    <row r="151" spans="1:15" ht="10.5" customHeight="1" x14ac:dyDescent="0.25">
      <c r="C151" s="31"/>
      <c r="D151" s="31"/>
      <c r="E151" s="31"/>
      <c r="F151" s="31"/>
      <c r="G151" s="31"/>
      <c r="H151" s="31"/>
      <c r="I151" s="14"/>
      <c r="J151" s="14"/>
      <c r="K151" s="14"/>
      <c r="L151" s="14"/>
      <c r="M151" s="14"/>
      <c r="N151" s="14"/>
      <c r="O151" s="2"/>
    </row>
    <row r="152" spans="1:15" ht="15.75" x14ac:dyDescent="0.25">
      <c r="C152" s="220" t="str">
        <f>C18</f>
        <v>5. Обсяги фінансування бюджетної програми за звітний період у розрізі завдань:</v>
      </c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"/>
      <c r="O152" s="2"/>
    </row>
    <row r="153" spans="1:15" ht="12" customHeight="1" x14ac:dyDescent="0.25">
      <c r="C153" s="3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4" t="s">
        <v>10</v>
      </c>
      <c r="O153" s="2"/>
    </row>
    <row r="154" spans="1:15" ht="38.25" customHeight="1" x14ac:dyDescent="0.2">
      <c r="A154" s="35" t="str">
        <f>A20</f>
        <v>N з/п</v>
      </c>
      <c r="B154" s="35" t="str">
        <f>B20</f>
        <v>КПКВК</v>
      </c>
      <c r="C154" s="35" t="str">
        <f>C20</f>
        <v xml:space="preserve">КФКВК </v>
      </c>
      <c r="D154" s="38" t="str">
        <f>D20</f>
        <v>Підпрограма / завдання бюджетної програми2</v>
      </c>
      <c r="E154" s="38"/>
      <c r="F154" s="39" t="str">
        <f>F20</f>
        <v>Затверджено паспортом бюджетної програми на звітний період</v>
      </c>
      <c r="G154" s="40"/>
      <c r="H154" s="41"/>
      <c r="I154" s="39" t="str">
        <f>I20</f>
        <v>Касові видатки (надані кредити) за звітний період</v>
      </c>
      <c r="J154" s="40"/>
      <c r="K154" s="41"/>
      <c r="L154" s="42" t="str">
        <f>L20</f>
        <v>Відхилення</v>
      </c>
      <c r="M154" s="42"/>
      <c r="N154" s="42"/>
      <c r="O154" s="2"/>
    </row>
    <row r="155" spans="1:15" ht="26.25" customHeight="1" x14ac:dyDescent="0.2">
      <c r="A155" s="35"/>
      <c r="B155" s="35"/>
      <c r="C155" s="35"/>
      <c r="D155" s="38"/>
      <c r="E155" s="38"/>
      <c r="F155" s="43" t="str">
        <f>F21</f>
        <v>загальний фонд</v>
      </c>
      <c r="G155" s="43" t="str">
        <f>G21</f>
        <v>спеціальний фонд</v>
      </c>
      <c r="H155" s="43" t="str">
        <f>H21</f>
        <v>разом</v>
      </c>
      <c r="I155" s="43" t="str">
        <f>I21</f>
        <v>загальний фонд</v>
      </c>
      <c r="J155" s="43" t="str">
        <f>J21</f>
        <v>спеціальний фонд</v>
      </c>
      <c r="K155" s="43" t="str">
        <f>K21</f>
        <v>разом</v>
      </c>
      <c r="L155" s="43" t="str">
        <f>L21</f>
        <v>загальний фонд</v>
      </c>
      <c r="M155" s="43" t="str">
        <f>M21</f>
        <v>спеціальний фонд</v>
      </c>
      <c r="N155" s="43" t="str">
        <f>N21</f>
        <v>разом</v>
      </c>
      <c r="O155" s="2"/>
    </row>
    <row r="156" spans="1:15" ht="13.5" customHeight="1" x14ac:dyDescent="0.2">
      <c r="A156" s="44">
        <v>1</v>
      </c>
      <c r="B156" s="45">
        <v>2</v>
      </c>
      <c r="C156" s="46">
        <v>3</v>
      </c>
      <c r="D156" s="47">
        <v>4</v>
      </c>
      <c r="E156" s="47"/>
      <c r="F156" s="46">
        <v>5</v>
      </c>
      <c r="G156" s="44">
        <v>6</v>
      </c>
      <c r="H156" s="46">
        <v>7</v>
      </c>
      <c r="I156" s="44">
        <v>8</v>
      </c>
      <c r="J156" s="46">
        <v>9</v>
      </c>
      <c r="K156" s="44">
        <v>10</v>
      </c>
      <c r="L156" s="46">
        <v>11</v>
      </c>
      <c r="M156" s="44">
        <v>12</v>
      </c>
      <c r="N156" s="46">
        <v>13</v>
      </c>
      <c r="O156" s="2"/>
    </row>
    <row r="157" spans="1:15" ht="36.75" customHeight="1" x14ac:dyDescent="0.25">
      <c r="A157" s="48">
        <f>'[1]нов паспорт'!A232</f>
        <v>1</v>
      </c>
      <c r="B157" s="49" t="str">
        <f>$D$142</f>
        <v>О611020</v>
      </c>
      <c r="C157" s="221" t="str">
        <f>$E$142</f>
        <v>0921</v>
      </c>
      <c r="D157" s="222" t="str">
        <f>'[1]нов паспорт'!D232:J232</f>
        <v xml:space="preserve">Забезпечити надання  відповідних послуг денними   загальноосвітніми  навчальними закладами      </v>
      </c>
      <c r="E157" s="223"/>
      <c r="F157" s="115">
        <f>'[1]нов паспорт'!K232</f>
        <v>44498.400000000001</v>
      </c>
      <c r="G157" s="115">
        <f>'[1]нов паспорт'!L232</f>
        <v>2343.6</v>
      </c>
      <c r="H157" s="224">
        <f>SUM(F157:G157)</f>
        <v>46842</v>
      </c>
      <c r="I157" s="54">
        <f>I150-I158-I159-I160</f>
        <v>42986.400000000001</v>
      </c>
      <c r="J157" s="54">
        <f>J150-J158-J159-J160</f>
        <v>2232.7000000000003</v>
      </c>
      <c r="K157" s="62">
        <f>I157+J157</f>
        <v>45219.1</v>
      </c>
      <c r="L157" s="55">
        <f>I157-F157</f>
        <v>-1512</v>
      </c>
      <c r="M157" s="55">
        <f>J157-G157</f>
        <v>-110.89999999999964</v>
      </c>
      <c r="N157" s="55">
        <f>L157+M157</f>
        <v>-1622.8999999999996</v>
      </c>
      <c r="O157" s="2"/>
    </row>
    <row r="158" spans="1:15" ht="15" hidden="1" customHeight="1" x14ac:dyDescent="0.25">
      <c r="A158" s="56">
        <f>'[1]нов паспорт'!A233</f>
        <v>2</v>
      </c>
      <c r="B158" s="57" t="str">
        <f>$D$142</f>
        <v>О611020</v>
      </c>
      <c r="C158" s="225" t="str">
        <f>$E$142</f>
        <v>0921</v>
      </c>
      <c r="D158" s="226" t="str">
        <f>'[1]нов паспорт'!D233:J233</f>
        <v>Забезпечення збереження енергоресурсів</v>
      </c>
      <c r="E158" s="227"/>
      <c r="F158" s="115">
        <f>'[1]нов паспорт'!K233</f>
        <v>0</v>
      </c>
      <c r="G158" s="115">
        <f>'[1]нов паспорт'!L233</f>
        <v>0</v>
      </c>
      <c r="H158" s="224"/>
      <c r="I158" s="62"/>
      <c r="J158" s="63"/>
      <c r="K158" s="62"/>
      <c r="L158" s="55"/>
      <c r="M158" s="55"/>
      <c r="N158" s="48"/>
      <c r="O158" s="2"/>
    </row>
    <row r="159" spans="1:15" ht="24.75" customHeight="1" x14ac:dyDescent="0.25">
      <c r="A159" s="48">
        <f>'[1]нов паспорт'!A234</f>
        <v>2</v>
      </c>
      <c r="B159" s="49" t="str">
        <f>$D$142</f>
        <v>О611020</v>
      </c>
      <c r="C159" s="221" t="str">
        <f>$E$142</f>
        <v>0921</v>
      </c>
      <c r="D159" s="222" t="str">
        <f>'[1]нов паспорт'!D234:J234</f>
        <v>Придбання обладнання і предметів довгострокового  користування</v>
      </c>
      <c r="E159" s="223"/>
      <c r="F159" s="115">
        <f>'[1]нов паспорт'!K234</f>
        <v>0</v>
      </c>
      <c r="G159" s="115">
        <f>'[1]нов паспорт'!L234</f>
        <v>2794.9</v>
      </c>
      <c r="H159" s="224">
        <f>SUM(F159:G159)</f>
        <v>2794.9</v>
      </c>
      <c r="I159" s="63"/>
      <c r="J159" s="63">
        <f>7.8+869.3+1916.1</f>
        <v>2793.2</v>
      </c>
      <c r="K159" s="63">
        <f>I159+J159</f>
        <v>2793.2</v>
      </c>
      <c r="L159" s="55">
        <f>I159-F159</f>
        <v>0</v>
      </c>
      <c r="M159" s="55">
        <f>J159-G159</f>
        <v>-1.7000000000002728</v>
      </c>
      <c r="N159" s="48">
        <f>L159+M159</f>
        <v>-1.7000000000002728</v>
      </c>
      <c r="O159" s="2"/>
    </row>
    <row r="160" spans="1:15" ht="24.75" customHeight="1" x14ac:dyDescent="0.25">
      <c r="A160" s="48">
        <f>'[1]нов паспорт'!A235</f>
        <v>3</v>
      </c>
      <c r="B160" s="49" t="str">
        <f>$D$142</f>
        <v>О611020</v>
      </c>
      <c r="C160" s="221" t="str">
        <f>$E$142</f>
        <v>0921</v>
      </c>
      <c r="D160" s="222" t="str">
        <f>'[1]нов паспорт'!D235:J235</f>
        <v>Здійснення капітального ремонту приміщень та інших об'єктів</v>
      </c>
      <c r="E160" s="223"/>
      <c r="F160" s="115">
        <f>'[1]нов паспорт'!K235</f>
        <v>0</v>
      </c>
      <c r="G160" s="115">
        <f>'[1]нов паспорт'!L235</f>
        <v>442.4</v>
      </c>
      <c r="H160" s="224">
        <f>SUM(F160:G160)</f>
        <v>442.4</v>
      </c>
      <c r="I160" s="63"/>
      <c r="J160" s="63">
        <f>436+4.1</f>
        <v>440.1</v>
      </c>
      <c r="K160" s="63">
        <f>I160+J160</f>
        <v>440.1</v>
      </c>
      <c r="L160" s="55">
        <f>I160-F160</f>
        <v>0</v>
      </c>
      <c r="M160" s="55">
        <f>J160-G160</f>
        <v>-2.2999999999999545</v>
      </c>
      <c r="N160" s="48">
        <f>L160+M160</f>
        <v>-2.2999999999999545</v>
      </c>
      <c r="O160" s="2"/>
    </row>
    <row r="161" spans="1:15" ht="15.75" x14ac:dyDescent="0.25">
      <c r="A161" s="48"/>
      <c r="B161" s="48"/>
      <c r="C161" s="101"/>
      <c r="D161" s="65" t="str">
        <f>D28</f>
        <v>Усього</v>
      </c>
      <c r="E161" s="65"/>
      <c r="F161" s="54">
        <f t="shared" ref="F161:N161" si="4">SUM(F157:F160)</f>
        <v>44498.400000000001</v>
      </c>
      <c r="G161" s="54">
        <f t="shared" si="4"/>
        <v>5580.9</v>
      </c>
      <c r="H161" s="54">
        <f t="shared" si="4"/>
        <v>50079.3</v>
      </c>
      <c r="I161" s="54">
        <f t="shared" si="4"/>
        <v>42986.400000000001</v>
      </c>
      <c r="J161" s="54">
        <f t="shared" si="4"/>
        <v>5466</v>
      </c>
      <c r="K161" s="54">
        <f t="shared" si="4"/>
        <v>48452.399999999994</v>
      </c>
      <c r="L161" s="54">
        <f t="shared" si="4"/>
        <v>-1512</v>
      </c>
      <c r="M161" s="54">
        <f t="shared" si="4"/>
        <v>-114.89999999999986</v>
      </c>
      <c r="N161" s="54">
        <f t="shared" si="4"/>
        <v>-1626.8999999999999</v>
      </c>
      <c r="O161" s="2"/>
    </row>
    <row r="162" spans="1:15" x14ac:dyDescent="0.2">
      <c r="C162" s="228"/>
      <c r="D162" s="228"/>
      <c r="E162" s="228"/>
      <c r="F162" s="228"/>
      <c r="G162" s="228"/>
      <c r="H162" s="228"/>
      <c r="I162" s="228"/>
      <c r="J162" s="228"/>
      <c r="K162" s="228"/>
      <c r="L162" s="228"/>
      <c r="M162" s="228"/>
      <c r="N162" s="2"/>
      <c r="O162" s="2"/>
    </row>
    <row r="163" spans="1:15" ht="15.75" x14ac:dyDescent="0.25">
      <c r="C163" s="88" t="str">
        <f>C30</f>
        <v>6. Видатки на реалізацію  регіональних цільових програм, які виконуються в межах бюджетної програми, за звітний період:</v>
      </c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2"/>
      <c r="O163" s="2"/>
    </row>
    <row r="164" spans="1:15" x14ac:dyDescent="0.2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4" t="s">
        <v>10</v>
      </c>
      <c r="O164" s="2"/>
    </row>
    <row r="165" spans="1:15" ht="38.25" customHeight="1" x14ac:dyDescent="0.2">
      <c r="C165" s="229" t="str">
        <f>C32</f>
        <v>Назва регіональної цільової програми та підпрограми</v>
      </c>
      <c r="D165" s="229"/>
      <c r="E165" s="229"/>
      <c r="F165" s="230" t="str">
        <f>F32</f>
        <v>Затверджено паспортом бюджетної програми на звітний період</v>
      </c>
      <c r="G165" s="230"/>
      <c r="H165" s="230"/>
      <c r="I165" s="230" t="str">
        <f>I32</f>
        <v>Касові видатки (надані кредити) за звітний період</v>
      </c>
      <c r="J165" s="230"/>
      <c r="K165" s="230"/>
      <c r="L165" s="38" t="str">
        <f>L32</f>
        <v>Відхилення</v>
      </c>
      <c r="M165" s="38"/>
      <c r="N165" s="38"/>
      <c r="O165" s="2"/>
    </row>
    <row r="166" spans="1:15" ht="30" x14ac:dyDescent="0.2">
      <c r="C166" s="229"/>
      <c r="D166" s="229"/>
      <c r="E166" s="229"/>
      <c r="F166" s="231" t="str">
        <f>F33</f>
        <v>загальний фонд</v>
      </c>
      <c r="G166" s="231" t="str">
        <f>G33</f>
        <v>спеціальний фонд</v>
      </c>
      <c r="H166" s="231" t="str">
        <f>H33</f>
        <v>разом</v>
      </c>
      <c r="I166" s="231" t="str">
        <f>I33</f>
        <v>загальний фонд</v>
      </c>
      <c r="J166" s="231" t="str">
        <f>J33</f>
        <v>спеціальний фонд</v>
      </c>
      <c r="K166" s="231" t="str">
        <f>K33</f>
        <v>разом</v>
      </c>
      <c r="L166" s="231" t="str">
        <f>L33</f>
        <v>загальний фонд</v>
      </c>
      <c r="M166" s="231" t="str">
        <f>M33</f>
        <v>спеціальний фонд</v>
      </c>
      <c r="N166" s="231" t="str">
        <f>N33</f>
        <v>разом</v>
      </c>
      <c r="O166" s="2"/>
    </row>
    <row r="167" spans="1:15" ht="15.75" x14ac:dyDescent="0.25">
      <c r="C167" s="232">
        <f>C34</f>
        <v>1</v>
      </c>
      <c r="D167" s="232"/>
      <c r="E167" s="232"/>
      <c r="F167" s="126">
        <f>F34</f>
        <v>2</v>
      </c>
      <c r="G167" s="126">
        <f>G34</f>
        <v>3</v>
      </c>
      <c r="H167" s="126">
        <f>H34</f>
        <v>4</v>
      </c>
      <c r="I167" s="126">
        <f>I34</f>
        <v>5</v>
      </c>
      <c r="J167" s="126">
        <f>J34</f>
        <v>6</v>
      </c>
      <c r="K167" s="126">
        <f>K34</f>
        <v>7</v>
      </c>
      <c r="L167" s="126">
        <f>L34</f>
        <v>8</v>
      </c>
      <c r="M167" s="126">
        <f>M34</f>
        <v>9</v>
      </c>
      <c r="N167" s="126">
        <f>N34</f>
        <v>10</v>
      </c>
      <c r="O167" s="2"/>
    </row>
    <row r="168" spans="1:15" ht="33.75" hidden="1" customHeight="1" x14ac:dyDescent="0.25">
      <c r="C168" s="120" t="str">
        <f>'[1]нов паспорт'!A243</f>
        <v>Програма економічного і соціального розвитку Харківської області   на 2018 р.</v>
      </c>
      <c r="D168" s="120"/>
      <c r="E168" s="120"/>
      <c r="F168" s="233">
        <f>'[1]нов паспорт'!I243</f>
        <v>0</v>
      </c>
      <c r="G168" s="233">
        <f>'[1]нов паспорт'!J243</f>
        <v>0</v>
      </c>
      <c r="H168" s="54">
        <f>F168+G168</f>
        <v>0</v>
      </c>
      <c r="I168" s="234">
        <f>F168</f>
        <v>0</v>
      </c>
      <c r="J168" s="234">
        <f>G168</f>
        <v>0</v>
      </c>
      <c r="K168" s="54">
        <f>I168+J168</f>
        <v>0</v>
      </c>
      <c r="L168" s="55">
        <f t="shared" ref="L168:M171" si="5">I168-F168</f>
        <v>0</v>
      </c>
      <c r="M168" s="55">
        <f t="shared" si="5"/>
        <v>0</v>
      </c>
      <c r="N168" s="54">
        <f>L168+M168</f>
        <v>0</v>
      </c>
      <c r="O168" s="2"/>
    </row>
    <row r="169" spans="1:15" ht="31.5" customHeight="1" x14ac:dyDescent="0.25">
      <c r="C169" s="120" t="str">
        <f>'[1]нов паспорт'!A244</f>
        <v>Програма соціального захисту дітей окремих категорій ДНЗ та ЗНЗ м.Первомайський на 2018 р.</v>
      </c>
      <c r="D169" s="120"/>
      <c r="E169" s="120"/>
      <c r="F169" s="233">
        <f>'[1]нов паспорт'!I244</f>
        <v>938</v>
      </c>
      <c r="G169" s="233">
        <f>'[1]нов паспорт'!J244</f>
        <v>0</v>
      </c>
      <c r="H169" s="54">
        <f>F169+G169</f>
        <v>938</v>
      </c>
      <c r="I169" s="234">
        <f>F169</f>
        <v>938</v>
      </c>
      <c r="J169" s="234">
        <f>G169</f>
        <v>0</v>
      </c>
      <c r="K169" s="54">
        <f>I169+J169</f>
        <v>938</v>
      </c>
      <c r="L169" s="84">
        <f t="shared" si="5"/>
        <v>0</v>
      </c>
      <c r="M169" s="84">
        <f t="shared" si="5"/>
        <v>0</v>
      </c>
      <c r="N169" s="86">
        <f>L169+M169</f>
        <v>0</v>
      </c>
      <c r="O169" s="2"/>
    </row>
    <row r="170" spans="1:15" ht="32.25" customHeight="1" x14ac:dyDescent="0.25">
      <c r="C170" s="120" t="str">
        <f>'[1]нов паспорт'!A245</f>
        <v>Програма економічного і соціального розвитку м.Первомайський  на 2018р.</v>
      </c>
      <c r="D170" s="120"/>
      <c r="E170" s="120"/>
      <c r="F170" s="233">
        <f>'[1]нов паспорт'!I245</f>
        <v>165.6</v>
      </c>
      <c r="G170" s="233">
        <f>'[1]нов паспорт'!J245</f>
        <v>682.8</v>
      </c>
      <c r="H170" s="235">
        <f>F170+G170</f>
        <v>848.4</v>
      </c>
      <c r="I170" s="234">
        <f>F170</f>
        <v>165.6</v>
      </c>
      <c r="J170" s="234">
        <f>G170-0.2</f>
        <v>682.59999999999991</v>
      </c>
      <c r="K170" s="54">
        <f>I170+J170</f>
        <v>848.19999999999993</v>
      </c>
      <c r="L170" s="84">
        <f t="shared" si="5"/>
        <v>0</v>
      </c>
      <c r="M170" s="84">
        <f t="shared" si="5"/>
        <v>-0.20000000000004547</v>
      </c>
      <c r="N170" s="86">
        <f>L170+M170</f>
        <v>-0.20000000000004547</v>
      </c>
      <c r="O170" s="2"/>
    </row>
    <row r="171" spans="1:15" ht="31.5" customHeight="1" x14ac:dyDescent="0.25">
      <c r="C171" s="120" t="str">
        <f>'[1]нов паспорт'!A246</f>
        <v>Обласна програма розвитку освіти"Новий освітній простір Харківщини" на 2014-2018 р.</v>
      </c>
      <c r="D171" s="120"/>
      <c r="E171" s="120"/>
      <c r="F171" s="233">
        <f>'[1]нов паспорт'!I246</f>
        <v>40</v>
      </c>
      <c r="G171" s="236">
        <f>'[1]нов паспорт'!J246</f>
        <v>300</v>
      </c>
      <c r="H171" s="54">
        <f>F171+G171</f>
        <v>340</v>
      </c>
      <c r="I171" s="233">
        <f>F171</f>
        <v>40</v>
      </c>
      <c r="J171" s="234">
        <f>G171</f>
        <v>300</v>
      </c>
      <c r="K171" s="54">
        <f>I171+J171</f>
        <v>340</v>
      </c>
      <c r="L171" s="84">
        <f t="shared" si="5"/>
        <v>0</v>
      </c>
      <c r="M171" s="84">
        <f t="shared" si="5"/>
        <v>0</v>
      </c>
      <c r="N171" s="86">
        <f>L171+M171</f>
        <v>0</v>
      </c>
      <c r="O171" s="2"/>
    </row>
    <row r="172" spans="1:15" ht="20.25" customHeight="1" x14ac:dyDescent="0.25">
      <c r="C172" s="85" t="str">
        <f>C38</f>
        <v>Усього</v>
      </c>
      <c r="D172" s="85"/>
      <c r="E172" s="85"/>
      <c r="F172" s="233">
        <f>SUM(F168:F171)</f>
        <v>1143.5999999999999</v>
      </c>
      <c r="G172" s="236">
        <f>SUM(G168:G171)</f>
        <v>982.8</v>
      </c>
      <c r="H172" s="54">
        <f>SUM(H168:H171)</f>
        <v>2126.4</v>
      </c>
      <c r="I172" s="237">
        <f>SUM(I169:I171)</f>
        <v>1143.5999999999999</v>
      </c>
      <c r="J172" s="237">
        <f>SUM(J169:J171)</f>
        <v>982.59999999999991</v>
      </c>
      <c r="K172" s="237">
        <f>SUM(K169:K171)</f>
        <v>2126.1999999999998</v>
      </c>
      <c r="L172" s="238">
        <f>SUM(L168:L170)</f>
        <v>0</v>
      </c>
      <c r="M172" s="238">
        <f>SUM(M168:M170)</f>
        <v>-0.20000000000004547</v>
      </c>
      <c r="N172" s="238">
        <f>SUM(N168:N170)</f>
        <v>-0.20000000000004547</v>
      </c>
      <c r="O172" s="2"/>
    </row>
    <row r="173" spans="1:15" ht="11.25" customHeight="1" x14ac:dyDescent="0.25">
      <c r="C173" s="3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5" customHeight="1" x14ac:dyDescent="0.25">
      <c r="C174" s="88" t="str">
        <f>C40</f>
        <v>7. Результативні показники бюджетної програми та аналіз їх виконання за звітний період:</v>
      </c>
      <c r="D174" s="88"/>
      <c r="E174" s="88"/>
      <c r="F174" s="88"/>
      <c r="G174" s="88"/>
      <c r="H174" s="88"/>
      <c r="I174" s="88"/>
      <c r="J174" s="88"/>
      <c r="K174" s="2"/>
      <c r="L174" s="2"/>
      <c r="M174" s="2"/>
      <c r="N174" s="2"/>
      <c r="O174" s="2"/>
    </row>
    <row r="175" spans="1:15" ht="11.25" customHeight="1" x14ac:dyDescent="0.25">
      <c r="C175" s="3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5.75" customHeight="1" x14ac:dyDescent="0.2">
      <c r="B176" s="35" t="s">
        <v>18</v>
      </c>
      <c r="C176" s="89" t="s">
        <v>19</v>
      </c>
      <c r="D176" s="42" t="s">
        <v>29</v>
      </c>
      <c r="E176" s="42"/>
      <c r="F176" s="42"/>
      <c r="G176" s="42"/>
      <c r="H176" s="38" t="s">
        <v>30</v>
      </c>
      <c r="I176" s="38" t="s">
        <v>31</v>
      </c>
      <c r="J176" s="239" t="s">
        <v>22</v>
      </c>
      <c r="K176" s="239"/>
      <c r="L176" s="239" t="s">
        <v>32</v>
      </c>
      <c r="M176" s="239"/>
      <c r="N176" s="240" t="s">
        <v>13</v>
      </c>
      <c r="O176" s="2"/>
    </row>
    <row r="177" spans="2:15" ht="20.25" customHeight="1" x14ac:dyDescent="0.2">
      <c r="B177" s="35"/>
      <c r="C177" s="91"/>
      <c r="D177" s="42"/>
      <c r="E177" s="42"/>
      <c r="F177" s="42"/>
      <c r="G177" s="42"/>
      <c r="H177" s="38"/>
      <c r="I177" s="38"/>
      <c r="J177" s="239"/>
      <c r="K177" s="239"/>
      <c r="L177" s="239"/>
      <c r="M177" s="239"/>
      <c r="N177" s="240"/>
      <c r="O177" s="2"/>
    </row>
    <row r="178" spans="2:15" ht="15.75" x14ac:dyDescent="0.2">
      <c r="B178" s="92">
        <v>1</v>
      </c>
      <c r="C178" s="93">
        <v>2</v>
      </c>
      <c r="D178" s="36">
        <v>3</v>
      </c>
      <c r="E178" s="36"/>
      <c r="F178" s="36"/>
      <c r="G178" s="36"/>
      <c r="H178" s="94">
        <v>4</v>
      </c>
      <c r="I178" s="94">
        <v>5</v>
      </c>
      <c r="J178" s="95">
        <v>6</v>
      </c>
      <c r="K178" s="95"/>
      <c r="L178" s="95">
        <v>7</v>
      </c>
      <c r="M178" s="95"/>
      <c r="N178" s="93">
        <v>8</v>
      </c>
      <c r="O178" s="2"/>
    </row>
    <row r="179" spans="2:15" ht="23.25" customHeight="1" x14ac:dyDescent="0.2">
      <c r="B179" s="48"/>
      <c r="C179" s="241" t="str">
        <f>$D$142</f>
        <v>О611020</v>
      </c>
      <c r="D179" s="96" t="str">
        <f>'[1]нов паспорт'!C252</f>
        <v xml:space="preserve">Завдання1:                         </v>
      </c>
      <c r="E179" s="98" t="str">
        <f>'[1]нов паспорт'!D252</f>
        <v xml:space="preserve">Забезпечити надання  відповідних послуг денними   загальноосвітніми  навчальними закладами      </v>
      </c>
      <c r="F179" s="98"/>
      <c r="G179" s="98"/>
      <c r="H179" s="98"/>
      <c r="I179" s="98"/>
      <c r="J179" s="98"/>
      <c r="K179" s="98"/>
      <c r="L179" s="98"/>
      <c r="M179" s="98"/>
      <c r="N179" s="99"/>
      <c r="O179" s="2"/>
    </row>
    <row r="180" spans="2:15" ht="15.75" x14ac:dyDescent="0.25">
      <c r="B180" s="100">
        <v>1</v>
      </c>
      <c r="C180" s="101"/>
      <c r="D180" s="102" t="s">
        <v>33</v>
      </c>
      <c r="E180" s="102"/>
      <c r="F180" s="102"/>
      <c r="G180" s="102"/>
      <c r="H180" s="103"/>
      <c r="I180" s="103"/>
      <c r="J180" s="104"/>
      <c r="K180" s="104"/>
      <c r="L180" s="104"/>
      <c r="M180" s="104"/>
      <c r="N180" s="62"/>
      <c r="O180" s="2"/>
    </row>
    <row r="181" spans="2:15" ht="15.75" x14ac:dyDescent="0.25">
      <c r="B181" s="48"/>
      <c r="C181" s="54"/>
      <c r="D181" s="85" t="str">
        <f>'[1]нов паспорт'!C254</f>
        <v xml:space="preserve">кількість закладів (ІІІ ст)     </v>
      </c>
      <c r="E181" s="85"/>
      <c r="F181" s="85"/>
      <c r="G181" s="85"/>
      <c r="H181" s="103" t="str">
        <f>'[1]нов паспорт'!J254</f>
        <v>од.</v>
      </c>
      <c r="I181" s="103" t="str">
        <f>'[1]нов паспорт'!K254</f>
        <v>мережа</v>
      </c>
      <c r="J181" s="104">
        <f>'[1]нов паспорт'!L254</f>
        <v>7</v>
      </c>
      <c r="K181" s="104"/>
      <c r="L181" s="104">
        <f>J181</f>
        <v>7</v>
      </c>
      <c r="M181" s="104"/>
      <c r="N181" s="135">
        <f>L181-J181</f>
        <v>0</v>
      </c>
      <c r="O181" s="2"/>
    </row>
    <row r="182" spans="2:15" ht="15.75" customHeight="1" x14ac:dyDescent="0.25">
      <c r="B182" s="48"/>
      <c r="C182" s="54"/>
      <c r="D182" s="85" t="str">
        <f>'[1]нов паспорт'!C255</f>
        <v xml:space="preserve">кількість класів (ІІІ ст)     </v>
      </c>
      <c r="E182" s="85"/>
      <c r="F182" s="85"/>
      <c r="G182" s="85"/>
      <c r="H182" s="103" t="str">
        <f>'[1]нов паспорт'!J255</f>
        <v>од.</v>
      </c>
      <c r="I182" s="103" t="str">
        <f>'[1]нов паспорт'!K255</f>
        <v>мережа</v>
      </c>
      <c r="J182" s="104">
        <f>'[1]нов паспорт'!L255</f>
        <v>118</v>
      </c>
      <c r="K182" s="104"/>
      <c r="L182" s="104">
        <f>J182</f>
        <v>118</v>
      </c>
      <c r="M182" s="104"/>
      <c r="N182" s="135">
        <f>L182-J182</f>
        <v>0</v>
      </c>
      <c r="O182" s="2"/>
    </row>
    <row r="183" spans="2:15" ht="17.25" customHeight="1" x14ac:dyDescent="0.25">
      <c r="B183" s="48"/>
      <c r="C183" s="54"/>
      <c r="D183" s="85" t="str">
        <f>'[1]нов паспорт'!C256</f>
        <v xml:space="preserve">всього - середньорічне   число ставок /штатних одиниць ,     </v>
      </c>
      <c r="E183" s="85"/>
      <c r="F183" s="85"/>
      <c r="G183" s="85"/>
      <c r="H183" s="103" t="str">
        <f>'[1]нов паспорт'!J256</f>
        <v>од.</v>
      </c>
      <c r="I183" s="111" t="str">
        <f>'[1]нов паспорт'!K256</f>
        <v>штатний розпис</v>
      </c>
      <c r="J183" s="104">
        <f>'[1]нов паспорт'!L256</f>
        <v>397.78</v>
      </c>
      <c r="K183" s="104"/>
      <c r="L183" s="104">
        <f>J183</f>
        <v>397.78</v>
      </c>
      <c r="M183" s="104"/>
      <c r="N183" s="63">
        <f>L183-J183</f>
        <v>0</v>
      </c>
      <c r="O183" s="2"/>
    </row>
    <row r="184" spans="2:15" ht="15.75" customHeight="1" x14ac:dyDescent="0.25">
      <c r="B184" s="48"/>
      <c r="C184" s="54"/>
      <c r="D184" s="85" t="str">
        <f>'[1]нов паспорт'!C257</f>
        <v>у тому числі:</v>
      </c>
      <c r="E184" s="85"/>
      <c r="F184" s="85"/>
      <c r="G184" s="85"/>
      <c r="H184" s="103"/>
      <c r="I184" s="111"/>
      <c r="J184" s="104">
        <f>'[1]нов паспорт'!L257</f>
        <v>0</v>
      </c>
      <c r="K184" s="104"/>
      <c r="L184" s="104"/>
      <c r="M184" s="104"/>
      <c r="N184" s="63"/>
      <c r="O184" s="2"/>
    </row>
    <row r="185" spans="2:15" ht="16.5" customHeight="1" x14ac:dyDescent="0.25">
      <c r="B185" s="48"/>
      <c r="C185" s="54"/>
      <c r="D185" s="85" t="str">
        <f>'[1]нов паспорт'!C258</f>
        <v xml:space="preserve"> педагогічного   персоналу     </v>
      </c>
      <c r="E185" s="85"/>
      <c r="F185" s="85"/>
      <c r="G185" s="85"/>
      <c r="H185" s="103" t="str">
        <f>'[1]нов паспорт'!J258</f>
        <v>од.</v>
      </c>
      <c r="I185" s="111" t="str">
        <f>'[1]нов паспорт'!K258</f>
        <v>штатний розпис</v>
      </c>
      <c r="J185" s="104">
        <f>'[1]нов паспорт'!L258</f>
        <v>236.4</v>
      </c>
      <c r="K185" s="104"/>
      <c r="L185" s="104">
        <f>J185</f>
        <v>236.4</v>
      </c>
      <c r="M185" s="104"/>
      <c r="N185" s="63">
        <f>L185-J185</f>
        <v>0</v>
      </c>
      <c r="O185" s="2"/>
    </row>
    <row r="186" spans="2:15" ht="15.75" customHeight="1" x14ac:dyDescent="0.25">
      <c r="B186" s="48"/>
      <c r="C186" s="121" t="s">
        <v>34</v>
      </c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2"/>
    </row>
    <row r="187" spans="2:15" ht="15.75" customHeight="1" x14ac:dyDescent="0.2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10"/>
      <c r="O187" s="2"/>
    </row>
    <row r="188" spans="2:15" ht="17.25" customHeight="1" x14ac:dyDescent="0.25">
      <c r="B188" s="48"/>
      <c r="C188" s="54"/>
      <c r="D188" s="85" t="str">
        <f>'[1]нов паспорт'!C259</f>
        <v>вихователі ГПД</v>
      </c>
      <c r="E188" s="85"/>
      <c r="F188" s="85"/>
      <c r="G188" s="85"/>
      <c r="H188" s="103" t="str">
        <f>'[1]нов паспорт'!J259</f>
        <v>од.</v>
      </c>
      <c r="I188" s="111" t="str">
        <f>'[1]нов паспорт'!K259</f>
        <v>штатний розпис</v>
      </c>
      <c r="J188" s="104">
        <f>'[1]нов паспорт'!L259</f>
        <v>6</v>
      </c>
      <c r="K188" s="104"/>
      <c r="L188" s="149">
        <f>J188</f>
        <v>6</v>
      </c>
      <c r="M188" s="148"/>
      <c r="N188" s="242">
        <f>L188-J188</f>
        <v>0</v>
      </c>
      <c r="O188" s="2"/>
    </row>
    <row r="189" spans="2:15" ht="15" customHeight="1" x14ac:dyDescent="0.25">
      <c r="B189" s="48"/>
      <c r="C189" s="121" t="s">
        <v>34</v>
      </c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2"/>
    </row>
    <row r="190" spans="2:15" ht="13.5" customHeight="1" x14ac:dyDescent="0.2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4"/>
      <c r="O190" s="2"/>
    </row>
    <row r="191" spans="2:15" ht="26.25" customHeight="1" x14ac:dyDescent="0.25">
      <c r="B191" s="48"/>
      <c r="C191" s="54"/>
      <c r="D191" s="85" t="str">
        <f>'[1]нов паспорт'!C260</f>
        <v xml:space="preserve"> адмін-персоналу, за умовами  оплати віднесених до педагогічного персоналу      </v>
      </c>
      <c r="E191" s="85"/>
      <c r="F191" s="85"/>
      <c r="G191" s="85"/>
      <c r="H191" s="103" t="str">
        <f>'[1]нов паспорт'!J260</f>
        <v>од.</v>
      </c>
      <c r="I191" s="111" t="str">
        <f>'[1]нов паспорт'!K260</f>
        <v>штатний розпис</v>
      </c>
      <c r="J191" s="104">
        <f>'[1]нов паспорт'!L260</f>
        <v>29</v>
      </c>
      <c r="K191" s="104"/>
      <c r="L191" s="104">
        <f>J191</f>
        <v>29</v>
      </c>
      <c r="M191" s="104"/>
      <c r="N191" s="63">
        <f>L191-J191</f>
        <v>0</v>
      </c>
      <c r="O191" s="2"/>
    </row>
    <row r="192" spans="2:15" ht="13.5" customHeight="1" x14ac:dyDescent="0.25">
      <c r="B192" s="48"/>
      <c r="C192" s="121" t="s">
        <v>34</v>
      </c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2"/>
    </row>
    <row r="193" spans="2:15" ht="13.5" customHeight="1" x14ac:dyDescent="0.2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10"/>
      <c r="O193" s="2"/>
    </row>
    <row r="194" spans="2:15" ht="12.75" customHeight="1" x14ac:dyDescent="0.25">
      <c r="B194" s="48"/>
      <c r="C194" s="54"/>
      <c r="D194" s="85" t="str">
        <f>'[1]нов паспорт'!C261</f>
        <v xml:space="preserve"> спеціалістів   </v>
      </c>
      <c r="E194" s="85"/>
      <c r="F194" s="85"/>
      <c r="G194" s="85"/>
      <c r="H194" s="103" t="str">
        <f>'[1]нов паспорт'!J261</f>
        <v>од.</v>
      </c>
      <c r="I194" s="111" t="str">
        <f>'[1]нов паспорт'!K261</f>
        <v>штатний розпис</v>
      </c>
      <c r="J194" s="104">
        <f>'[1]нов паспорт'!L261</f>
        <v>21.8</v>
      </c>
      <c r="K194" s="104"/>
      <c r="L194" s="104">
        <f>J194</f>
        <v>21.8</v>
      </c>
      <c r="M194" s="104"/>
      <c r="N194" s="63">
        <f>L194-J194</f>
        <v>0</v>
      </c>
      <c r="O194" s="2"/>
    </row>
    <row r="195" spans="2:15" ht="14.25" customHeight="1" x14ac:dyDescent="0.25">
      <c r="B195" s="48"/>
      <c r="C195" s="121" t="s">
        <v>34</v>
      </c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2"/>
    </row>
    <row r="196" spans="2:15" ht="12.75" customHeight="1" x14ac:dyDescent="0.2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10"/>
      <c r="O196" s="2"/>
    </row>
    <row r="197" spans="2:15" ht="14.25" customHeight="1" x14ac:dyDescent="0.25">
      <c r="B197" s="48"/>
      <c r="C197" s="54"/>
      <c r="D197" s="85" t="str">
        <f>'[1]нов паспорт'!C262</f>
        <v xml:space="preserve"> робітників </v>
      </c>
      <c r="E197" s="85"/>
      <c r="F197" s="85"/>
      <c r="G197" s="85"/>
      <c r="H197" s="103" t="str">
        <f>'[1]нов паспорт'!J262</f>
        <v>од.</v>
      </c>
      <c r="I197" s="111" t="str">
        <f>'[1]нов паспорт'!K262</f>
        <v>штатний розпис</v>
      </c>
      <c r="J197" s="104">
        <f>'[1]нов паспорт'!L261</f>
        <v>21.8</v>
      </c>
      <c r="K197" s="104"/>
      <c r="L197" s="104">
        <f>J197</f>
        <v>21.8</v>
      </c>
      <c r="M197" s="104"/>
      <c r="N197" s="63">
        <f>L197-J197</f>
        <v>0</v>
      </c>
      <c r="O197" s="2"/>
    </row>
    <row r="198" spans="2:15" ht="15" customHeight="1" x14ac:dyDescent="0.25">
      <c r="B198" s="48"/>
      <c r="C198" s="121" t="s">
        <v>34</v>
      </c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2"/>
    </row>
    <row r="199" spans="2:15" x14ac:dyDescent="0.2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10"/>
      <c r="O199" s="2"/>
    </row>
    <row r="200" spans="2:15" ht="15.75" x14ac:dyDescent="0.25">
      <c r="B200" s="100">
        <v>2</v>
      </c>
      <c r="C200" s="115"/>
      <c r="D200" s="116" t="s">
        <v>35</v>
      </c>
      <c r="E200" s="117"/>
      <c r="F200" s="117"/>
      <c r="G200" s="118"/>
      <c r="H200" s="119"/>
      <c r="I200" s="119"/>
      <c r="J200" s="104"/>
      <c r="K200" s="104"/>
      <c r="L200" s="104"/>
      <c r="M200" s="104"/>
      <c r="N200" s="62"/>
      <c r="O200" s="2"/>
    </row>
    <row r="201" spans="2:15" ht="15.75" x14ac:dyDescent="0.25">
      <c r="B201" s="48"/>
      <c r="C201" s="101"/>
      <c r="D201" s="85" t="str">
        <f>'[1]нов паспорт'!C264</f>
        <v>учнів 1-11 класів</v>
      </c>
      <c r="E201" s="85"/>
      <c r="F201" s="85"/>
      <c r="G201" s="85"/>
      <c r="H201" s="103" t="str">
        <f>'[1]нов паспорт'!J264</f>
        <v>учнів</v>
      </c>
      <c r="I201" s="103" t="str">
        <f>'[1]нов паспорт'!K264</f>
        <v>мережа</v>
      </c>
      <c r="J201" s="104">
        <f>'[1]нов паспорт'!L264</f>
        <v>3062</v>
      </c>
      <c r="K201" s="104"/>
      <c r="L201" s="104">
        <f>J201</f>
        <v>3062</v>
      </c>
      <c r="M201" s="104"/>
      <c r="N201" s="135">
        <f>L201-J201</f>
        <v>0</v>
      </c>
      <c r="O201" s="2"/>
    </row>
    <row r="202" spans="2:15" ht="15" x14ac:dyDescent="0.25">
      <c r="B202" s="48"/>
      <c r="C202" s="121" t="s">
        <v>34</v>
      </c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2"/>
    </row>
    <row r="203" spans="2:15" x14ac:dyDescent="0.2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4"/>
      <c r="O203" s="2"/>
    </row>
    <row r="204" spans="2:15" ht="15.75" x14ac:dyDescent="0.25">
      <c r="B204" s="83">
        <v>3</v>
      </c>
      <c r="C204" s="126"/>
      <c r="D204" s="127" t="s">
        <v>36</v>
      </c>
      <c r="E204" s="128"/>
      <c r="F204" s="128"/>
      <c r="G204" s="129"/>
      <c r="H204" s="130"/>
      <c r="I204" s="130"/>
      <c r="J204" s="131"/>
      <c r="K204" s="131"/>
      <c r="L204" s="131"/>
      <c r="M204" s="131"/>
      <c r="N204" s="132"/>
      <c r="O204" s="2"/>
    </row>
    <row r="205" spans="2:15" ht="22.5" customHeight="1" x14ac:dyDescent="0.25">
      <c r="B205" s="48"/>
      <c r="C205" s="101"/>
      <c r="D205" s="85" t="str">
        <f>'[1]нов паспорт'!C267</f>
        <v xml:space="preserve">середні витрати на 1 учня </v>
      </c>
      <c r="E205" s="85"/>
      <c r="F205" s="85"/>
      <c r="G205" s="85"/>
      <c r="H205" s="103" t="str">
        <f>'[1]нов паспорт'!J267</f>
        <v>грн.</v>
      </c>
      <c r="I205" s="111" t="str">
        <f>'[1]нов паспорт'!K267</f>
        <v>кошторис на 2018 р., мережа</v>
      </c>
      <c r="J205" s="104">
        <f>'[1]нов паспорт'!L267</f>
        <v>15298</v>
      </c>
      <c r="K205" s="104"/>
      <c r="L205" s="104">
        <f>ROUND(((K157)/L201*1000),)</f>
        <v>14768</v>
      </c>
      <c r="M205" s="104" t="e">
        <f>ROUND(((#REF!)/#REF!*1000),)</f>
        <v>#REF!</v>
      </c>
      <c r="N205" s="135">
        <f>L205-J205</f>
        <v>-530</v>
      </c>
      <c r="O205" s="2"/>
    </row>
    <row r="206" spans="2:15" ht="13.5" customHeight="1" x14ac:dyDescent="0.25">
      <c r="B206" s="48"/>
      <c r="C206" s="121" t="s">
        <v>34</v>
      </c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2"/>
    </row>
    <row r="207" spans="2:15" ht="11.25" customHeight="1" x14ac:dyDescent="0.2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4"/>
      <c r="O207" s="2"/>
    </row>
    <row r="208" spans="2:15" ht="21" customHeight="1" x14ac:dyDescent="0.25">
      <c r="B208" s="62"/>
      <c r="C208" s="243"/>
      <c r="D208" s="85" t="str">
        <f>'[1]нов паспорт'!C268</f>
        <v>діто-дні відвідування</v>
      </c>
      <c r="E208" s="85"/>
      <c r="F208" s="85"/>
      <c r="G208" s="85"/>
      <c r="H208" s="103" t="str">
        <f>'[1]нов паспорт'!J268</f>
        <v>дн.</v>
      </c>
      <c r="I208" s="244" t="str">
        <f>'[1]нов паспорт'!K268</f>
        <v>робочий навчальний план  /мережа</v>
      </c>
      <c r="J208" s="104">
        <f>'[1]нов паспорт'!L268</f>
        <v>489920</v>
      </c>
      <c r="K208" s="104"/>
      <c r="L208" s="104">
        <f>L201*L212</f>
        <v>489920</v>
      </c>
      <c r="M208" s="104" t="e">
        <f>#REF!*M211</f>
        <v>#REF!</v>
      </c>
      <c r="N208" s="135">
        <f>L208-J208</f>
        <v>0</v>
      </c>
      <c r="O208" s="2"/>
    </row>
    <row r="209" spans="2:15" ht="12.75" customHeight="1" x14ac:dyDescent="0.25">
      <c r="B209" s="62"/>
      <c r="C209" s="121" t="s">
        <v>34</v>
      </c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2"/>
    </row>
    <row r="210" spans="2:15" x14ac:dyDescent="0.2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4"/>
      <c r="O210" s="2"/>
    </row>
    <row r="211" spans="2:15" ht="12.75" customHeight="1" x14ac:dyDescent="0.25">
      <c r="B211" s="83">
        <v>4</v>
      </c>
      <c r="C211" s="115"/>
      <c r="D211" s="245" t="s">
        <v>38</v>
      </c>
      <c r="E211" s="246"/>
      <c r="F211" s="246"/>
      <c r="G211" s="247"/>
      <c r="H211" s="119"/>
      <c r="I211" s="119"/>
      <c r="J211" s="104"/>
      <c r="K211" s="104"/>
      <c r="L211" s="104"/>
      <c r="M211" s="104"/>
      <c r="N211" s="62"/>
      <c r="O211" s="2"/>
    </row>
    <row r="212" spans="2:15" ht="21.75" customHeight="1" x14ac:dyDescent="0.25">
      <c r="B212" s="48"/>
      <c r="C212" s="26"/>
      <c r="D212" s="248" t="str">
        <f>'[1]нов паспорт'!C270</f>
        <v xml:space="preserve">кількість днів відвідування            </v>
      </c>
      <c r="E212" s="248"/>
      <c r="F212" s="248"/>
      <c r="G212" s="248"/>
      <c r="H212" s="190" t="str">
        <f>'[1]нов паспорт'!J270</f>
        <v>дн.</v>
      </c>
      <c r="I212" s="249" t="str">
        <f>'[1]нов паспорт'!K270</f>
        <v>робочий навчальний план</v>
      </c>
      <c r="J212" s="250">
        <f>'[1]нов паспорт'!L270</f>
        <v>160</v>
      </c>
      <c r="K212" s="250"/>
      <c r="L212" s="250">
        <f>J212</f>
        <v>160</v>
      </c>
      <c r="M212" s="250"/>
      <c r="N212" s="251">
        <f>L212-J212</f>
        <v>0</v>
      </c>
      <c r="O212" s="2"/>
    </row>
    <row r="213" spans="2:15" ht="15" hidden="1" x14ac:dyDescent="0.25">
      <c r="B213" s="48"/>
      <c r="C213" s="121" t="s">
        <v>34</v>
      </c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2"/>
    </row>
    <row r="214" spans="2:15" hidden="1" x14ac:dyDescent="0.2">
      <c r="B214" s="252"/>
      <c r="C214" s="253"/>
      <c r="D214" s="253"/>
      <c r="E214" s="253"/>
      <c r="F214" s="253"/>
      <c r="G214" s="253"/>
      <c r="H214" s="253"/>
      <c r="I214" s="253"/>
      <c r="J214" s="253"/>
      <c r="K214" s="253"/>
      <c r="L214" s="253"/>
      <c r="M214" s="253"/>
      <c r="N214" s="254"/>
      <c r="O214" s="2"/>
    </row>
    <row r="215" spans="2:15" ht="16.5" customHeight="1" x14ac:dyDescent="0.25">
      <c r="B215" s="48"/>
      <c r="C215" s="255" t="str">
        <f>'[1]нов паспорт'!C299</f>
        <v>Завдання 2.</v>
      </c>
      <c r="D215" s="256" t="str">
        <f>'[1]нов паспорт'!D299</f>
        <v>Придбання обладнання і предметів довгострокового  користування</v>
      </c>
      <c r="E215" s="257"/>
      <c r="F215" s="257"/>
      <c r="G215" s="257"/>
      <c r="H215" s="257"/>
      <c r="I215" s="257"/>
      <c r="J215" s="257"/>
      <c r="K215" s="257"/>
      <c r="L215" s="257"/>
      <c r="M215" s="257"/>
      <c r="N215" s="258"/>
    </row>
    <row r="216" spans="2:15" ht="12" customHeight="1" x14ac:dyDescent="0.25">
      <c r="B216" s="100">
        <v>1</v>
      </c>
      <c r="C216" s="101"/>
      <c r="D216" s="102" t="s">
        <v>33</v>
      </c>
      <c r="E216" s="102"/>
      <c r="F216" s="102"/>
      <c r="G216" s="102"/>
      <c r="H216" s="259"/>
      <c r="I216" s="260"/>
      <c r="J216" s="261"/>
      <c r="K216" s="262"/>
      <c r="L216" s="263"/>
      <c r="M216" s="262"/>
      <c r="N216" s="264"/>
    </row>
    <row r="217" spans="2:15" ht="15.75" x14ac:dyDescent="0.25">
      <c r="B217" s="48"/>
      <c r="C217" s="265"/>
      <c r="D217" s="108" t="str">
        <f>'[1]нов паспорт'!C301</f>
        <v xml:space="preserve">Вартість придбаного обладнання </v>
      </c>
      <c r="E217" s="109"/>
      <c r="F217" s="109"/>
      <c r="G217" s="110"/>
      <c r="H217" s="266" t="str">
        <f>'[1]нов паспорт'!J301</f>
        <v>тис.грн.</v>
      </c>
      <c r="I217" s="266" t="str">
        <f>'[1]нов паспорт'!K301</f>
        <v>кошторис</v>
      </c>
      <c r="J217" s="267">
        <f>'[1]нов паспорт'!L301</f>
        <v>2794.9</v>
      </c>
      <c r="K217" s="268"/>
      <c r="L217" s="167">
        <f>K159</f>
        <v>2793.2</v>
      </c>
      <c r="M217" s="104"/>
      <c r="N217" s="63">
        <f>L217-J217</f>
        <v>-1.7000000000002728</v>
      </c>
    </row>
    <row r="218" spans="2:15" ht="15" x14ac:dyDescent="0.25">
      <c r="B218" s="48"/>
      <c r="C218" s="107" t="s">
        <v>34</v>
      </c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</row>
    <row r="219" spans="2:15" x14ac:dyDescent="0.2">
      <c r="B219" s="122" t="s">
        <v>70</v>
      </c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4"/>
    </row>
    <row r="220" spans="2:15" ht="15.75" customHeight="1" x14ac:dyDescent="0.25">
      <c r="B220" s="29">
        <v>2</v>
      </c>
      <c r="C220" s="115"/>
      <c r="D220" s="116" t="s">
        <v>35</v>
      </c>
      <c r="E220" s="117"/>
      <c r="F220" s="117"/>
      <c r="G220" s="118"/>
      <c r="H220" s="119"/>
      <c r="I220" s="119"/>
      <c r="J220" s="104"/>
      <c r="K220" s="104"/>
      <c r="L220" s="104"/>
      <c r="M220" s="104"/>
      <c r="N220" s="62"/>
    </row>
    <row r="221" spans="2:15" ht="17.25" customHeight="1" x14ac:dyDescent="0.25">
      <c r="B221" s="62"/>
      <c r="C221" s="269"/>
      <c r="D221" s="270" t="str">
        <f>'[1]нов паспорт'!C303</f>
        <v>кількість придбаного обладнання</v>
      </c>
      <c r="E221" s="271"/>
      <c r="F221" s="271"/>
      <c r="G221" s="272"/>
      <c r="H221" s="273" t="str">
        <f>'[1]нов паспорт'!J303</f>
        <v>од.</v>
      </c>
      <c r="I221" s="274" t="str">
        <f>'[1]нов паспорт'!K303</f>
        <v xml:space="preserve"> документи бух.обліку</v>
      </c>
      <c r="J221" s="275">
        <f>'[1]нов паспорт'!L303</f>
        <v>248</v>
      </c>
      <c r="K221" s="276"/>
      <c r="L221" s="133">
        <f>J221</f>
        <v>248</v>
      </c>
      <c r="M221" s="134"/>
      <c r="N221" s="135">
        <f>L221-J221</f>
        <v>0</v>
      </c>
    </row>
    <row r="222" spans="2:15" ht="14.25" customHeight="1" x14ac:dyDescent="0.25">
      <c r="B222" s="29">
        <v>3</v>
      </c>
      <c r="C222" s="62"/>
      <c r="D222" s="145" t="s">
        <v>36</v>
      </c>
      <c r="E222" s="145"/>
      <c r="F222" s="145"/>
      <c r="G222" s="146"/>
      <c r="H222" s="130"/>
      <c r="I222" s="130"/>
      <c r="J222" s="147"/>
      <c r="K222" s="148"/>
      <c r="L222" s="149"/>
      <c r="M222" s="148"/>
      <c r="N222" s="132"/>
    </row>
    <row r="223" spans="2:15" ht="21" customHeight="1" x14ac:dyDescent="0.25">
      <c r="B223" s="62"/>
      <c r="C223" s="269"/>
      <c r="D223" s="270" t="str">
        <f>'[1]нов паспорт'!C305</f>
        <v xml:space="preserve">середня вартість одиниці придбаного обладнання </v>
      </c>
      <c r="E223" s="271"/>
      <c r="F223" s="271"/>
      <c r="G223" s="272"/>
      <c r="H223" s="273" t="str">
        <f>'[1]нов паспорт'!J305</f>
        <v>грн.</v>
      </c>
      <c r="I223" s="277" t="str">
        <f>'[1]нов паспорт'!K305</f>
        <v>кошторис, документи бух.обліку</v>
      </c>
      <c r="J223" s="278">
        <f>'[1]нов паспорт'!L305</f>
        <v>11269.758064516129</v>
      </c>
      <c r="K223" s="279"/>
      <c r="L223" s="133">
        <f>L217/L221*1000</f>
        <v>11262.903225806451</v>
      </c>
      <c r="M223" s="134" t="e">
        <f>M217/M221*1000</f>
        <v>#DIV/0!</v>
      </c>
      <c r="N223" s="135">
        <f>L223-J223</f>
        <v>-6.8548387096780061</v>
      </c>
    </row>
    <row r="224" spans="2:15" ht="13.5" customHeight="1" x14ac:dyDescent="0.25">
      <c r="B224" s="62"/>
      <c r="C224" s="121" t="s">
        <v>34</v>
      </c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</row>
    <row r="225" spans="2:17" ht="12" customHeight="1" x14ac:dyDescent="0.2">
      <c r="B225" s="122" t="s">
        <v>71</v>
      </c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4"/>
    </row>
    <row r="226" spans="2:17" ht="12" customHeight="1" x14ac:dyDescent="0.25">
      <c r="B226" s="100">
        <v>4</v>
      </c>
      <c r="C226" s="126"/>
      <c r="D226" s="136" t="s">
        <v>38</v>
      </c>
      <c r="E226" s="137"/>
      <c r="F226" s="137"/>
      <c r="G226" s="138"/>
      <c r="H226" s="130"/>
      <c r="I226" s="130"/>
      <c r="J226" s="131"/>
      <c r="K226" s="131"/>
      <c r="L226" s="131"/>
      <c r="M226" s="131"/>
      <c r="N226" s="132"/>
    </row>
    <row r="227" spans="2:17" ht="14.25" customHeight="1" x14ac:dyDescent="0.25">
      <c r="B227" s="48"/>
      <c r="C227" s="265"/>
      <c r="D227" s="280" t="str">
        <f>'[1]нов паспорт'!C307</f>
        <v>відсоток виконання завдання</v>
      </c>
      <c r="E227" s="281"/>
      <c r="F227" s="281"/>
      <c r="G227" s="282"/>
      <c r="H227" s="266" t="str">
        <f>'[1]нов паспорт'!J307</f>
        <v>%</v>
      </c>
      <c r="I227" s="266" t="str">
        <f>'[1]нов паспорт'!K307</f>
        <v>х</v>
      </c>
      <c r="J227" s="283">
        <f>'[1]нов паспорт'!L307</f>
        <v>100</v>
      </c>
      <c r="K227" s="284"/>
      <c r="L227" s="133">
        <f>J227</f>
        <v>100</v>
      </c>
      <c r="M227" s="134"/>
      <c r="N227" s="135">
        <f>L227-J227</f>
        <v>0</v>
      </c>
    </row>
    <row r="228" spans="2:17" ht="15.75" x14ac:dyDescent="0.2">
      <c r="C228" s="285" t="str">
        <f>'[1]нов паспорт'!C308</f>
        <v>Завдання 3.</v>
      </c>
      <c r="D228" s="286" t="str">
        <f>'[1]нов паспорт'!D308</f>
        <v>Здійснення капітального ремонту приміщень та інших об'єктів</v>
      </c>
      <c r="E228" s="287"/>
      <c r="F228" s="287"/>
      <c r="G228" s="287"/>
      <c r="H228" s="287"/>
      <c r="I228" s="287"/>
      <c r="J228" s="287"/>
      <c r="K228" s="287"/>
      <c r="L228" s="287"/>
      <c r="M228" s="288"/>
      <c r="N228" s="62"/>
      <c r="Q228" s="289" t="s">
        <v>72</v>
      </c>
    </row>
    <row r="229" spans="2:17" ht="13.5" customHeight="1" x14ac:dyDescent="0.25">
      <c r="B229" s="100">
        <v>1</v>
      </c>
      <c r="C229" s="101"/>
      <c r="D229" s="102" t="s">
        <v>33</v>
      </c>
      <c r="E229" s="102"/>
      <c r="F229" s="102"/>
      <c r="G229" s="102"/>
      <c r="H229" s="259"/>
      <c r="I229" s="260"/>
      <c r="J229" s="261"/>
      <c r="K229" s="262"/>
      <c r="L229" s="263"/>
      <c r="M229" s="262"/>
      <c r="N229" s="264"/>
      <c r="Q229" s="289">
        <v>878.64</v>
      </c>
    </row>
    <row r="230" spans="2:17" ht="13.5" customHeight="1" x14ac:dyDescent="0.25">
      <c r="B230" s="48"/>
      <c r="C230" s="265"/>
      <c r="D230" s="108" t="str">
        <f>'[1]нов паспорт'!C310</f>
        <v>Вартість капітального ремонту</v>
      </c>
      <c r="E230" s="109"/>
      <c r="F230" s="109"/>
      <c r="G230" s="110"/>
      <c r="H230" s="266" t="str">
        <f>'[1]нов паспорт'!J310</f>
        <v>тис.грн.</v>
      </c>
      <c r="I230" s="290" t="str">
        <f>'[1]нов паспорт'!K310</f>
        <v>кошторис</v>
      </c>
      <c r="J230" s="267">
        <f>'[1]нов паспорт'!L310</f>
        <v>442.4</v>
      </c>
      <c r="K230" s="268"/>
      <c r="L230" s="167">
        <f>K160</f>
        <v>440.1</v>
      </c>
      <c r="M230" s="104"/>
      <c r="N230" s="63">
        <f>L230-J230</f>
        <v>-2.2999999999999545</v>
      </c>
      <c r="Q230" s="289">
        <v>19.07</v>
      </c>
    </row>
    <row r="231" spans="2:17" ht="14.25" customHeight="1" x14ac:dyDescent="0.25">
      <c r="B231" s="48"/>
      <c r="C231" s="107" t="s">
        <v>34</v>
      </c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Q231" s="289"/>
    </row>
    <row r="232" spans="2:17" ht="15" customHeight="1" x14ac:dyDescent="0.2">
      <c r="B232" s="291" t="s">
        <v>73</v>
      </c>
      <c r="C232" s="292"/>
      <c r="D232" s="292"/>
      <c r="E232" s="292"/>
      <c r="F232" s="292"/>
      <c r="G232" s="292"/>
      <c r="H232" s="292"/>
      <c r="I232" s="292"/>
      <c r="J232" s="292"/>
      <c r="K232" s="292"/>
      <c r="L232" s="292"/>
      <c r="M232" s="292"/>
      <c r="N232" s="293"/>
      <c r="Q232" s="289"/>
    </row>
    <row r="233" spans="2:17" ht="13.5" customHeight="1" x14ac:dyDescent="0.25">
      <c r="B233" s="29">
        <v>2</v>
      </c>
      <c r="C233" s="115"/>
      <c r="D233" s="116" t="s">
        <v>35</v>
      </c>
      <c r="E233" s="117"/>
      <c r="F233" s="117"/>
      <c r="G233" s="118"/>
      <c r="H233" s="119"/>
      <c r="I233" s="294"/>
      <c r="J233" s="104"/>
      <c r="K233" s="104"/>
      <c r="L233" s="104"/>
      <c r="M233" s="104"/>
      <c r="N233" s="63"/>
      <c r="Q233" s="289">
        <v>1.25</v>
      </c>
    </row>
    <row r="234" spans="2:17" ht="22.5" customHeight="1" x14ac:dyDescent="0.25">
      <c r="B234" s="62"/>
      <c r="C234" s="269"/>
      <c r="D234" s="122" t="str">
        <f>'[1]нов паспорт'!C312</f>
        <v>площа відремонтованих обьектів</v>
      </c>
      <c r="E234" s="123"/>
      <c r="F234" s="123"/>
      <c r="G234" s="124"/>
      <c r="H234" s="273" t="str">
        <f>'[1]нов паспорт'!J312</f>
        <v>кв.м.</v>
      </c>
      <c r="I234" s="277" t="str">
        <f>'[1]нов паспорт'!K312</f>
        <v>кошторисна документація</v>
      </c>
      <c r="J234" s="295">
        <f>'[1]нов паспорт'!L312</f>
        <v>6176</v>
      </c>
      <c r="K234" s="296"/>
      <c r="L234" s="167">
        <f>J234</f>
        <v>6176</v>
      </c>
      <c r="M234" s="167"/>
      <c r="N234" s="63">
        <f>L234-J234</f>
        <v>0</v>
      </c>
      <c r="Q234" s="297">
        <v>5000</v>
      </c>
    </row>
    <row r="235" spans="2:17" ht="13.5" customHeight="1" x14ac:dyDescent="0.25">
      <c r="B235" s="29">
        <v>3</v>
      </c>
      <c r="C235" s="62"/>
      <c r="D235" s="145" t="s">
        <v>36</v>
      </c>
      <c r="E235" s="145"/>
      <c r="F235" s="145"/>
      <c r="G235" s="146"/>
      <c r="H235" s="130"/>
      <c r="I235" s="298"/>
      <c r="J235" s="147"/>
      <c r="K235" s="148"/>
      <c r="L235" s="149"/>
      <c r="M235" s="148"/>
      <c r="N235" s="299"/>
    </row>
    <row r="236" spans="2:17" ht="21.75" customHeight="1" x14ac:dyDescent="0.25">
      <c r="B236" s="62"/>
      <c r="C236" s="269"/>
      <c r="D236" s="122" t="str">
        <f>'[1]нов паспорт'!C314</f>
        <v xml:space="preserve">середня вартість одиниці відремонтованої площі </v>
      </c>
      <c r="E236" s="123"/>
      <c r="F236" s="123"/>
      <c r="G236" s="124"/>
      <c r="H236" s="273" t="str">
        <f>'[1]нов паспорт'!J314</f>
        <v>грн.</v>
      </c>
      <c r="I236" s="274" t="str">
        <f>'[1]нов паспорт'!K314</f>
        <v>кошторис, кошторисна документація</v>
      </c>
      <c r="J236" s="295">
        <f>'[1]нов паспорт'!L314</f>
        <v>71.632124352331601</v>
      </c>
      <c r="K236" s="296"/>
      <c r="L236" s="167">
        <f>L230/L234*1000</f>
        <v>71.259715025906743</v>
      </c>
      <c r="M236" s="167" t="e">
        <f>M230/M234*1000</f>
        <v>#DIV/0!</v>
      </c>
      <c r="N236" s="63">
        <f>L236-J236</f>
        <v>-0.37240932642485802</v>
      </c>
    </row>
    <row r="237" spans="2:17" ht="12.75" customHeight="1" x14ac:dyDescent="0.25">
      <c r="B237" s="62"/>
      <c r="C237" s="121" t="s">
        <v>34</v>
      </c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</row>
    <row r="238" spans="2:17" ht="18" customHeight="1" x14ac:dyDescent="0.2">
      <c r="B238" s="161" t="s">
        <v>74</v>
      </c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3"/>
    </row>
    <row r="239" spans="2:17" ht="12" customHeight="1" x14ac:dyDescent="0.25">
      <c r="B239" s="100">
        <v>4</v>
      </c>
      <c r="C239" s="126"/>
      <c r="D239" s="136" t="s">
        <v>38</v>
      </c>
      <c r="E239" s="137"/>
      <c r="F239" s="137"/>
      <c r="G239" s="138"/>
      <c r="H239" s="130"/>
      <c r="I239" s="130"/>
      <c r="J239" s="131"/>
      <c r="K239" s="131"/>
      <c r="L239" s="131"/>
      <c r="M239" s="131"/>
      <c r="N239" s="299"/>
    </row>
    <row r="240" spans="2:17" ht="15.75" customHeight="1" x14ac:dyDescent="0.25">
      <c r="B240" s="48"/>
      <c r="C240" s="265"/>
      <c r="D240" s="108" t="str">
        <f>'[1]нов паспорт'!C316</f>
        <v>відсоток виконання завдання</v>
      </c>
      <c r="E240" s="109"/>
      <c r="F240" s="109"/>
      <c r="G240" s="110"/>
      <c r="H240" s="266" t="str">
        <f>'[1]нов паспорт'!J316</f>
        <v>%</v>
      </c>
      <c r="I240" s="300" t="str">
        <f>'[1]нов паспорт'!K316</f>
        <v>х</v>
      </c>
      <c r="J240" s="283">
        <f>'[1]нов паспорт'!L316</f>
        <v>100</v>
      </c>
      <c r="K240" s="284"/>
      <c r="L240" s="139">
        <f>J240</f>
        <v>100</v>
      </c>
      <c r="M240" s="104"/>
      <c r="N240" s="63">
        <f>L240-J240</f>
        <v>0</v>
      </c>
    </row>
    <row r="241" spans="1:15" x14ac:dyDescent="0.2">
      <c r="C241" s="169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5.75" customHeight="1" x14ac:dyDescent="0.25">
      <c r="C242" s="67" t="s">
        <v>42</v>
      </c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2"/>
    </row>
    <row r="243" spans="1:15" ht="15.75" customHeight="1" x14ac:dyDescent="0.25">
      <c r="C243" s="3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170" t="s">
        <v>10</v>
      </c>
      <c r="O243" s="2"/>
    </row>
    <row r="244" spans="1:15" ht="27.75" customHeight="1" x14ac:dyDescent="0.2">
      <c r="A244" s="171" t="str">
        <f>A109</f>
        <v>Код</v>
      </c>
      <c r="B244" s="171" t="str">
        <f>B109</f>
        <v>Найменування джерел надходжень</v>
      </c>
      <c r="C244" s="171" t="str">
        <f>C109</f>
        <v>КПКВК</v>
      </c>
      <c r="D244" s="173" t="str">
        <f>D109</f>
        <v>Касові видатки станом на 1 січня звітного періоду</v>
      </c>
      <c r="E244" s="174"/>
      <c r="F244" s="175"/>
      <c r="G244" s="176" t="str">
        <f>G109</f>
        <v>План видатків звітного періоду</v>
      </c>
      <c r="H244" s="174"/>
      <c r="I244" s="175"/>
      <c r="J244" s="176" t="str">
        <f>J109</f>
        <v>Касові видатки за звітний період</v>
      </c>
      <c r="K244" s="174"/>
      <c r="L244" s="175"/>
      <c r="M244" s="176" t="str">
        <f>M109</f>
        <v xml:space="preserve">Прогноз до кінця реалізації інвестиційного проекту </v>
      </c>
      <c r="N244" s="174"/>
      <c r="O244" s="175"/>
    </row>
    <row r="245" spans="1:15" ht="39.75" customHeight="1" x14ac:dyDescent="0.2">
      <c r="A245" s="177"/>
      <c r="B245" s="177"/>
      <c r="C245" s="177"/>
      <c r="D245" s="179" t="str">
        <f>D110</f>
        <v>загальний фонд</v>
      </c>
      <c r="E245" s="179" t="str">
        <f>E110</f>
        <v>спеціальний фонд</v>
      </c>
      <c r="F245" s="179" t="str">
        <f>F110</f>
        <v>разом</v>
      </c>
      <c r="G245" s="179" t="str">
        <f>G110</f>
        <v>загальний фонд</v>
      </c>
      <c r="H245" s="301" t="str">
        <f>H110</f>
        <v>спеціальний фонд</v>
      </c>
      <c r="I245" s="179" t="str">
        <f>I110</f>
        <v>разом</v>
      </c>
      <c r="J245" s="179" t="str">
        <f>J110</f>
        <v>загальний фонд</v>
      </c>
      <c r="K245" s="179" t="str">
        <f>K110</f>
        <v>спеціальний фонд</v>
      </c>
      <c r="L245" s="179" t="str">
        <f>L110</f>
        <v>разом</v>
      </c>
      <c r="M245" s="179" t="str">
        <f>M110</f>
        <v>загальний фонд</v>
      </c>
      <c r="N245" s="179" t="str">
        <f>N110</f>
        <v>спеціальний фонд</v>
      </c>
      <c r="O245" s="179" t="str">
        <f>O110</f>
        <v>разом</v>
      </c>
    </row>
    <row r="246" spans="1:15" ht="15.75" x14ac:dyDescent="0.25">
      <c r="A246" s="181">
        <v>1</v>
      </c>
      <c r="B246" s="181">
        <v>2</v>
      </c>
      <c r="C246" s="27">
        <v>3</v>
      </c>
      <c r="D246" s="181">
        <v>4</v>
      </c>
      <c r="E246" s="181">
        <v>5</v>
      </c>
      <c r="F246" s="181">
        <v>6</v>
      </c>
      <c r="G246" s="181">
        <v>7</v>
      </c>
      <c r="H246" s="181">
        <v>8</v>
      </c>
      <c r="I246" s="181">
        <v>9</v>
      </c>
      <c r="J246" s="181">
        <v>10</v>
      </c>
      <c r="K246" s="27">
        <v>11</v>
      </c>
      <c r="L246" s="182">
        <v>12</v>
      </c>
      <c r="M246" s="83">
        <v>13</v>
      </c>
      <c r="N246" s="83">
        <v>14</v>
      </c>
      <c r="O246" s="83">
        <v>15</v>
      </c>
    </row>
    <row r="247" spans="1:15" ht="15.75" customHeight="1" x14ac:dyDescent="0.25">
      <c r="A247" s="27"/>
      <c r="B247" s="183" t="s">
        <v>49</v>
      </c>
      <c r="C247" s="83"/>
      <c r="D247" s="26"/>
      <c r="E247" s="27"/>
      <c r="F247" s="27"/>
      <c r="G247" s="27"/>
      <c r="H247" s="27"/>
      <c r="I247" s="27"/>
      <c r="J247" s="27"/>
      <c r="K247" s="27"/>
      <c r="L247" s="183"/>
      <c r="M247" s="83"/>
      <c r="N247" s="83"/>
      <c r="O247" s="83"/>
    </row>
    <row r="248" spans="1:15" ht="27.75" customHeight="1" x14ac:dyDescent="0.25">
      <c r="A248" s="27"/>
      <c r="B248" s="302" t="s">
        <v>50</v>
      </c>
      <c r="C248" s="62"/>
      <c r="D248" s="26"/>
      <c r="E248" s="185"/>
      <c r="F248" s="27"/>
      <c r="G248" s="185"/>
      <c r="H248" s="27"/>
      <c r="I248" s="27"/>
      <c r="J248" s="27"/>
      <c r="K248" s="27"/>
      <c r="L248" s="183"/>
      <c r="M248" s="83"/>
      <c r="N248" s="83"/>
      <c r="O248" s="62"/>
    </row>
    <row r="249" spans="1:15" ht="27.75" customHeight="1" x14ac:dyDescent="0.25">
      <c r="A249" s="181"/>
      <c r="B249" s="303" t="s">
        <v>51</v>
      </c>
      <c r="C249" s="62"/>
      <c r="D249" s="115"/>
      <c r="E249" s="119"/>
      <c r="F249" s="181"/>
      <c r="G249" s="119"/>
      <c r="H249" s="181"/>
      <c r="I249" s="181"/>
      <c r="J249" s="181"/>
      <c r="K249" s="181"/>
      <c r="L249" s="182"/>
      <c r="M249" s="83"/>
      <c r="N249" s="83"/>
      <c r="O249" s="62"/>
    </row>
    <row r="250" spans="1:15" ht="40.5" customHeight="1" x14ac:dyDescent="0.25">
      <c r="A250" s="27"/>
      <c r="B250" s="302" t="s">
        <v>52</v>
      </c>
      <c r="C250" s="62"/>
      <c r="D250" s="187" t="s">
        <v>53</v>
      </c>
      <c r="E250" s="185"/>
      <c r="F250" s="27"/>
      <c r="G250" s="187" t="s">
        <v>53</v>
      </c>
      <c r="H250" s="27"/>
      <c r="I250" s="27"/>
      <c r="J250" s="187" t="s">
        <v>53</v>
      </c>
      <c r="K250" s="27"/>
      <c r="L250" s="183"/>
      <c r="M250" s="304" t="s">
        <v>53</v>
      </c>
      <c r="N250" s="83"/>
      <c r="O250" s="62"/>
    </row>
    <row r="251" spans="1:15" ht="15.75" x14ac:dyDescent="0.25">
      <c r="A251" s="83"/>
      <c r="B251" s="184" t="s">
        <v>27</v>
      </c>
      <c r="C251" s="188"/>
      <c r="D251" s="189"/>
      <c r="E251" s="190"/>
      <c r="F251" s="191"/>
      <c r="G251" s="191"/>
      <c r="H251" s="191"/>
      <c r="I251" s="191"/>
      <c r="J251" s="191"/>
      <c r="K251" s="191"/>
      <c r="L251" s="192"/>
      <c r="M251" s="191"/>
      <c r="N251" s="191"/>
      <c r="O251" s="188"/>
    </row>
    <row r="252" spans="1:15" ht="16.5" customHeight="1" x14ac:dyDescent="0.25">
      <c r="A252" s="87"/>
      <c r="B252" s="85" t="s">
        <v>54</v>
      </c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</row>
    <row r="253" spans="1:15" ht="15.75" customHeight="1" x14ac:dyDescent="0.25">
      <c r="A253" s="193"/>
      <c r="B253" s="194" t="s">
        <v>55</v>
      </c>
      <c r="C253" s="132"/>
      <c r="D253" s="195"/>
      <c r="E253" s="196"/>
      <c r="F253" s="193"/>
      <c r="G253" s="197"/>
      <c r="H253" s="193"/>
      <c r="I253" s="193"/>
      <c r="J253" s="193"/>
      <c r="K253" s="193"/>
      <c r="L253" s="153"/>
      <c r="M253" s="198"/>
      <c r="N253" s="198"/>
      <c r="O253" s="132"/>
    </row>
    <row r="254" spans="1:15" ht="12" customHeight="1" x14ac:dyDescent="0.25">
      <c r="A254" s="181"/>
      <c r="B254" s="186" t="s">
        <v>27</v>
      </c>
      <c r="C254" s="62"/>
      <c r="D254" s="115"/>
      <c r="E254" s="119"/>
      <c r="F254" s="181"/>
      <c r="G254" s="119"/>
      <c r="H254" s="181"/>
      <c r="I254" s="181"/>
      <c r="J254" s="181"/>
      <c r="K254" s="181"/>
      <c r="L254" s="182"/>
      <c r="M254" s="83"/>
      <c r="N254" s="83"/>
      <c r="O254" s="62"/>
    </row>
    <row r="255" spans="1:15" ht="15.75" customHeight="1" x14ac:dyDescent="0.25">
      <c r="A255" s="181"/>
      <c r="B255" s="186" t="s">
        <v>56</v>
      </c>
      <c r="C255" s="62"/>
      <c r="D255" s="115"/>
      <c r="E255" s="119"/>
      <c r="F255" s="181"/>
      <c r="G255" s="119"/>
      <c r="H255" s="181"/>
      <c r="I255" s="181"/>
      <c r="J255" s="181"/>
      <c r="K255" s="181"/>
      <c r="L255" s="182"/>
      <c r="M255" s="83"/>
      <c r="N255" s="83"/>
      <c r="O255" s="62"/>
    </row>
    <row r="256" spans="1:15" ht="20.25" customHeight="1" x14ac:dyDescent="0.25">
      <c r="A256" s="87"/>
      <c r="B256" s="199"/>
      <c r="C256" s="200" t="s">
        <v>57</v>
      </c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14"/>
    </row>
    <row r="257" spans="1:15" ht="21" customHeight="1" x14ac:dyDescent="0.3">
      <c r="A257" s="87"/>
      <c r="B257" s="199"/>
      <c r="C257" s="202" t="s">
        <v>58</v>
      </c>
      <c r="D257" s="202"/>
      <c r="E257" s="202"/>
      <c r="F257" s="202"/>
      <c r="G257" s="202"/>
      <c r="H257" s="202"/>
      <c r="I257" s="202"/>
      <c r="J257" s="202"/>
      <c r="K257" s="202"/>
      <c r="L257" s="202"/>
      <c r="M257" s="202"/>
      <c r="N257" s="202"/>
      <c r="O257" s="14"/>
    </row>
    <row r="258" spans="1:15" ht="15.75" customHeight="1" x14ac:dyDescent="0.25">
      <c r="C258" s="200" t="s">
        <v>59</v>
      </c>
      <c r="D258" s="200"/>
      <c r="E258" s="200"/>
      <c r="F258" s="200"/>
      <c r="G258" s="200"/>
      <c r="H258" s="200"/>
      <c r="I258" s="200"/>
      <c r="J258" s="200"/>
      <c r="K258" s="200"/>
      <c r="L258" s="200"/>
      <c r="M258" s="200"/>
      <c r="N258" s="200"/>
      <c r="O258" s="2"/>
    </row>
    <row r="259" spans="1:15" ht="18.75" customHeight="1" x14ac:dyDescent="0.25">
      <c r="C259" s="203"/>
      <c r="D259" s="203"/>
      <c r="E259" s="203"/>
      <c r="F259" s="203"/>
      <c r="G259" s="203"/>
      <c r="H259" s="203"/>
      <c r="I259" s="203"/>
      <c r="J259" s="203"/>
      <c r="K259" s="203"/>
      <c r="L259" s="203"/>
      <c r="M259" s="203"/>
      <c r="N259" s="203"/>
      <c r="O259" s="2"/>
    </row>
    <row r="260" spans="1:15" ht="56.25" customHeight="1" x14ac:dyDescent="0.25">
      <c r="C260" s="204" t="s">
        <v>60</v>
      </c>
      <c r="E260" s="205"/>
      <c r="F260" s="205"/>
      <c r="G260" s="205"/>
      <c r="H260" s="205"/>
      <c r="I260" s="205"/>
      <c r="J260" s="205" t="s">
        <v>61</v>
      </c>
      <c r="K260" s="205"/>
      <c r="L260" s="203"/>
      <c r="M260" s="203"/>
      <c r="N260" s="203"/>
      <c r="O260" s="2"/>
    </row>
    <row r="261" spans="1:15" ht="15.75" customHeight="1" x14ac:dyDescent="0.25">
      <c r="C261" s="206"/>
      <c r="D261" s="207"/>
      <c r="E261" s="206"/>
      <c r="G261" t="s">
        <v>62</v>
      </c>
      <c r="H261" s="206"/>
      <c r="I261" s="206"/>
      <c r="J261" t="s">
        <v>63</v>
      </c>
      <c r="L261" s="203"/>
      <c r="M261" s="203"/>
      <c r="N261" s="203"/>
      <c r="O261" s="2"/>
    </row>
    <row r="262" spans="1:15" ht="18.75" x14ac:dyDescent="0.25">
      <c r="C262" s="206"/>
      <c r="D262" s="207"/>
      <c r="E262" s="206"/>
      <c r="H262" s="206"/>
      <c r="I262" s="206"/>
      <c r="M262" s="203"/>
      <c r="N262" s="203"/>
      <c r="O262" s="2"/>
    </row>
    <row r="263" spans="1:15" ht="16.5" customHeight="1" x14ac:dyDescent="0.25">
      <c r="C263" s="206" t="s">
        <v>64</v>
      </c>
      <c r="D263" s="207"/>
      <c r="E263" s="205"/>
      <c r="F263" s="205"/>
      <c r="G263" s="205"/>
      <c r="H263" s="205"/>
      <c r="I263" s="205"/>
      <c r="J263" s="205" t="s">
        <v>65</v>
      </c>
      <c r="K263" s="205"/>
      <c r="M263" s="203"/>
      <c r="N263" s="203"/>
      <c r="O263" s="2"/>
    </row>
    <row r="264" spans="1:15" ht="15" customHeight="1" x14ac:dyDescent="0.25">
      <c r="C264" s="206"/>
      <c r="D264" s="207"/>
      <c r="E264" s="206"/>
      <c r="G264" t="s">
        <v>62</v>
      </c>
      <c r="H264" s="206"/>
      <c r="I264" s="206"/>
      <c r="J264" t="s">
        <v>63</v>
      </c>
      <c r="M264" s="203"/>
      <c r="N264" s="203"/>
      <c r="O264" s="2"/>
    </row>
    <row r="265" spans="1:15" ht="18.75" hidden="1" x14ac:dyDescent="0.25">
      <c r="C265" s="204" t="s">
        <v>66</v>
      </c>
      <c r="L265" s="203"/>
      <c r="M265" s="203"/>
      <c r="N265" s="203"/>
      <c r="O265" s="2"/>
    </row>
    <row r="266" spans="1:15" ht="18.75" hidden="1" x14ac:dyDescent="0.25">
      <c r="F266" s="305"/>
      <c r="G266" s="305"/>
      <c r="H266" s="305"/>
      <c r="I266" s="305"/>
      <c r="J266" s="305"/>
      <c r="K266" s="305"/>
      <c r="L266" s="203"/>
      <c r="M266" s="203"/>
      <c r="N266" s="203"/>
      <c r="O266" s="2"/>
    </row>
    <row r="267" spans="1:15" ht="18.75" hidden="1" x14ac:dyDescent="0.25">
      <c r="C267" s="204" t="s">
        <v>67</v>
      </c>
      <c r="F267" s="205"/>
      <c r="G267" s="205"/>
      <c r="H267" s="205"/>
      <c r="I267" s="205"/>
      <c r="J267" s="205" t="s">
        <v>68</v>
      </c>
      <c r="K267" s="205"/>
      <c r="L267" s="203"/>
      <c r="M267" s="203"/>
      <c r="N267" s="203"/>
      <c r="O267" s="2"/>
    </row>
    <row r="268" spans="1:15" ht="18.75" hidden="1" x14ac:dyDescent="0.25">
      <c r="C268" s="306" t="s">
        <v>69</v>
      </c>
      <c r="G268" t="s">
        <v>62</v>
      </c>
      <c r="J268" t="s">
        <v>63</v>
      </c>
      <c r="L268" s="203"/>
      <c r="M268" s="203"/>
      <c r="N268" s="203"/>
      <c r="O268" s="2"/>
    </row>
    <row r="269" spans="1:15" ht="42" customHeight="1" x14ac:dyDescent="0.2">
      <c r="J269" s="1" t="str">
        <f>$J$1</f>
        <v>ЗАТВЕРДЖЕНО                                                             Наказ Міністерства фінансів України 26.09.2014 N 836</v>
      </c>
      <c r="K269" s="1"/>
      <c r="L269" s="1"/>
      <c r="M269" s="1"/>
      <c r="N269" s="1"/>
    </row>
    <row r="270" spans="1:15" ht="17.25" x14ac:dyDescent="0.25">
      <c r="C270" s="2"/>
      <c r="D270" s="2"/>
      <c r="E270" s="2"/>
      <c r="F270" s="3" t="s">
        <v>1</v>
      </c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5.75" customHeight="1" x14ac:dyDescent="0.25">
      <c r="C271" s="4" t="str">
        <f>$C$3</f>
        <v>про виконання паспорта бюджетної програми місцевого бюджету станом на _01.01.2019_ року</v>
      </c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2"/>
    </row>
    <row r="272" spans="1:15" ht="15.75" x14ac:dyDescent="0.25">
      <c r="C272" s="5">
        <v>1</v>
      </c>
      <c r="D272" s="6" t="str">
        <f>'[1]нов паспорт'!B366</f>
        <v>О600000</v>
      </c>
      <c r="E272" s="7" t="s">
        <v>3</v>
      </c>
      <c r="F272" s="8"/>
      <c r="G272" s="7"/>
      <c r="H272" s="7"/>
      <c r="I272" s="7"/>
      <c r="J272" s="7"/>
      <c r="K272" s="9"/>
      <c r="L272" s="9"/>
      <c r="M272" s="9"/>
      <c r="N272" s="2"/>
      <c r="O272" s="2"/>
    </row>
    <row r="273" spans="1:16" ht="15.75" x14ac:dyDescent="0.25">
      <c r="C273" s="5"/>
      <c r="D273" s="10" t="s">
        <v>4</v>
      </c>
      <c r="E273" s="11" t="s">
        <v>5</v>
      </c>
      <c r="F273" s="11"/>
      <c r="G273" s="5"/>
      <c r="H273" s="2"/>
      <c r="I273" s="2"/>
      <c r="J273" s="2"/>
      <c r="K273" s="2"/>
      <c r="L273" s="2"/>
      <c r="M273" s="2"/>
      <c r="N273" s="2"/>
      <c r="O273" s="2"/>
    </row>
    <row r="274" spans="1:16" ht="15.75" x14ac:dyDescent="0.25">
      <c r="C274" s="5">
        <v>2</v>
      </c>
      <c r="D274" s="6" t="str">
        <f>'[1]нов паспорт'!B369</f>
        <v>О610000</v>
      </c>
      <c r="E274" s="7" t="s">
        <v>3</v>
      </c>
      <c r="F274" s="8"/>
      <c r="G274" s="7"/>
      <c r="H274" s="7"/>
      <c r="I274" s="7"/>
      <c r="J274" s="7"/>
      <c r="K274" s="9"/>
      <c r="L274" s="2"/>
      <c r="M274" s="2"/>
      <c r="N274" s="2"/>
      <c r="O274" s="2"/>
    </row>
    <row r="275" spans="1:16" ht="15.75" x14ac:dyDescent="0.25">
      <c r="C275" s="5"/>
      <c r="D275" s="10" t="s">
        <v>4</v>
      </c>
      <c r="E275" s="11" t="s">
        <v>6</v>
      </c>
      <c r="F275" s="11"/>
      <c r="G275" s="5"/>
      <c r="H275" s="2"/>
      <c r="I275" s="2"/>
      <c r="J275" s="2"/>
      <c r="K275" s="2"/>
      <c r="L275" s="2"/>
      <c r="M275" s="2"/>
      <c r="N275" s="2"/>
      <c r="O275" s="2"/>
    </row>
    <row r="276" spans="1:16" ht="26.25" customHeight="1" x14ac:dyDescent="0.25">
      <c r="C276" s="5">
        <v>3</v>
      </c>
      <c r="D276" s="6" t="str">
        <f>'[1]нов паспорт'!B372</f>
        <v>О611090</v>
      </c>
      <c r="E276" s="12" t="str">
        <f>'[1]нов паспорт'!D372</f>
        <v>0960</v>
      </c>
      <c r="F276" s="214" t="str">
        <f>'[1]нов паспорт'!E372</f>
        <v>Надання позашкільної освіти позашкільними закладами освіти,заходи із позашкільної роботи з дітьми</v>
      </c>
      <c r="G276" s="214"/>
      <c r="H276" s="214"/>
      <c r="I276" s="214"/>
      <c r="J276" s="214"/>
      <c r="K276" s="214"/>
      <c r="L276" s="214"/>
      <c r="M276" s="214"/>
      <c r="N276" s="214"/>
      <c r="O276" s="215"/>
      <c r="P276" s="216"/>
    </row>
    <row r="277" spans="1:16" ht="15.75" x14ac:dyDescent="0.25">
      <c r="C277" s="5"/>
      <c r="D277" s="13" t="str">
        <f>D9</f>
        <v>(КПКВК МБ)</v>
      </c>
      <c r="E277" s="10" t="str">
        <f>E9</f>
        <v xml:space="preserve"> (КФКВК) </v>
      </c>
      <c r="F277" s="217" t="str">
        <f>F9</f>
        <v>(найменування бюджетної програми)</v>
      </c>
      <c r="G277" s="217"/>
      <c r="H277" s="217"/>
      <c r="I277" s="2"/>
      <c r="J277" s="2"/>
      <c r="K277" s="2"/>
      <c r="L277" s="2"/>
      <c r="M277" s="2"/>
      <c r="N277" s="2"/>
      <c r="O277" s="2"/>
    </row>
    <row r="278" spans="1:16" ht="15.75" x14ac:dyDescent="0.25">
      <c r="C278" s="5"/>
      <c r="D278" s="13"/>
      <c r="E278" s="10"/>
      <c r="F278" s="16"/>
      <c r="G278" s="16"/>
      <c r="H278" s="16"/>
      <c r="I278" s="2"/>
      <c r="J278" s="2"/>
      <c r="K278" s="2"/>
      <c r="L278" s="2"/>
      <c r="M278" s="2"/>
      <c r="N278" s="2"/>
      <c r="O278" s="2"/>
    </row>
    <row r="279" spans="1:16" ht="15.75" x14ac:dyDescent="0.25">
      <c r="C279" s="5" t="str">
        <f>C11</f>
        <v>4. Видатки та надання кредитів за бюджетною програмою за звітний період:</v>
      </c>
      <c r="D279" s="5"/>
      <c r="E279" s="5"/>
      <c r="F279" s="5"/>
      <c r="G279" s="5"/>
      <c r="H279" s="2"/>
      <c r="I279" s="2"/>
      <c r="J279" s="2"/>
      <c r="K279" s="2"/>
      <c r="L279" s="2"/>
      <c r="M279" s="2"/>
      <c r="N279" s="2"/>
      <c r="O279" s="2"/>
    </row>
    <row r="280" spans="1:16" ht="15.75" x14ac:dyDescent="0.25">
      <c r="C280" s="2"/>
      <c r="D280" s="17"/>
      <c r="E280" s="17"/>
      <c r="F280" s="17"/>
      <c r="G280" s="17"/>
      <c r="H280" s="2"/>
      <c r="I280" s="2"/>
      <c r="J280" s="2"/>
      <c r="K280" s="2"/>
      <c r="L280" s="2"/>
      <c r="M280" s="2"/>
      <c r="N280" s="18" t="s">
        <v>10</v>
      </c>
      <c r="O280" s="2"/>
    </row>
    <row r="281" spans="1:16" x14ac:dyDescent="0.2">
      <c r="C281" s="19" t="s">
        <v>11</v>
      </c>
      <c r="D281" s="19"/>
      <c r="E281" s="19"/>
      <c r="F281" s="19"/>
      <c r="G281" s="19"/>
      <c r="H281" s="19"/>
      <c r="I281" s="19" t="s">
        <v>12</v>
      </c>
      <c r="J281" s="19"/>
      <c r="K281" s="19"/>
      <c r="L281" s="19" t="s">
        <v>13</v>
      </c>
      <c r="M281" s="19"/>
      <c r="N281" s="19"/>
      <c r="O281" s="2"/>
    </row>
    <row r="282" spans="1:16" ht="24" x14ac:dyDescent="0.2">
      <c r="C282" s="21" t="s">
        <v>14</v>
      </c>
      <c r="D282" s="21"/>
      <c r="E282" s="21" t="s">
        <v>15</v>
      </c>
      <c r="F282" s="21"/>
      <c r="G282" s="21" t="s">
        <v>16</v>
      </c>
      <c r="H282" s="21"/>
      <c r="I282" s="22" t="s">
        <v>14</v>
      </c>
      <c r="J282" s="23" t="s">
        <v>15</v>
      </c>
      <c r="K282" s="23" t="s">
        <v>16</v>
      </c>
      <c r="L282" s="23" t="s">
        <v>14</v>
      </c>
      <c r="M282" s="23" t="s">
        <v>15</v>
      </c>
      <c r="N282" s="24" t="s">
        <v>16</v>
      </c>
      <c r="O282" s="2"/>
    </row>
    <row r="283" spans="1:16" ht="15.75" x14ac:dyDescent="0.25">
      <c r="C283" s="25">
        <v>1</v>
      </c>
      <c r="D283" s="25"/>
      <c r="E283" s="25">
        <v>2</v>
      </c>
      <c r="F283" s="25"/>
      <c r="G283" s="25">
        <v>3</v>
      </c>
      <c r="H283" s="25"/>
      <c r="I283" s="26">
        <v>4</v>
      </c>
      <c r="J283" s="27">
        <v>5</v>
      </c>
      <c r="K283" s="27">
        <v>6</v>
      </c>
      <c r="L283" s="27">
        <v>7</v>
      </c>
      <c r="M283" s="27">
        <v>8</v>
      </c>
      <c r="N283" s="27">
        <v>9</v>
      </c>
      <c r="O283" s="2"/>
    </row>
    <row r="284" spans="1:16" ht="15.75" x14ac:dyDescent="0.25">
      <c r="C284" s="219">
        <f>'[1]нов паспорт'!K412</f>
        <v>2086.3000000000002</v>
      </c>
      <c r="D284" s="219"/>
      <c r="E284" s="307">
        <f>'[1]нов паспорт'!L412</f>
        <v>27.3</v>
      </c>
      <c r="F284" s="308"/>
      <c r="G284" s="28">
        <f>C284+E284</f>
        <v>2113.6000000000004</v>
      </c>
      <c r="H284" s="219"/>
      <c r="I284" s="63">
        <f>C284</f>
        <v>2086.3000000000002</v>
      </c>
      <c r="J284" s="63">
        <f>0.2+27</f>
        <v>27.2</v>
      </c>
      <c r="K284" s="63">
        <f>I284+J284</f>
        <v>2113.5</v>
      </c>
      <c r="L284" s="63">
        <f>I284-C284</f>
        <v>0</v>
      </c>
      <c r="M284" s="63">
        <f>J284-E284</f>
        <v>-0.10000000000000142</v>
      </c>
      <c r="N284" s="63">
        <f>K284-G284</f>
        <v>-0.1000000000003638</v>
      </c>
      <c r="O284" s="2"/>
    </row>
    <row r="285" spans="1:16" ht="15.75" x14ac:dyDescent="0.25">
      <c r="C285" s="309"/>
      <c r="D285" s="309"/>
      <c r="E285" s="309"/>
      <c r="F285" s="309"/>
      <c r="G285" s="309"/>
      <c r="H285" s="309"/>
      <c r="I285" s="309"/>
      <c r="J285" s="309"/>
      <c r="K285" s="309"/>
      <c r="L285" s="309"/>
      <c r="M285" s="309"/>
      <c r="N285" s="2"/>
      <c r="O285" s="2"/>
    </row>
    <row r="286" spans="1:16" ht="15.75" x14ac:dyDescent="0.25">
      <c r="C286" s="32" t="str">
        <f>C18</f>
        <v>5. Обсяги фінансування бюджетної програми за звітний період у розрізі завдань: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2"/>
    </row>
    <row r="287" spans="1:16" ht="15.75" x14ac:dyDescent="0.25">
      <c r="C287" s="3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4" t="s">
        <v>10</v>
      </c>
      <c r="O287" s="2"/>
    </row>
    <row r="288" spans="1:16" ht="42" customHeight="1" x14ac:dyDescent="0.2">
      <c r="A288" s="35" t="s">
        <v>18</v>
      </c>
      <c r="B288" s="36" t="s">
        <v>19</v>
      </c>
      <c r="C288" s="37" t="s">
        <v>20</v>
      </c>
      <c r="D288" s="38" t="s">
        <v>21</v>
      </c>
      <c r="E288" s="38"/>
      <c r="F288" s="39" t="s">
        <v>22</v>
      </c>
      <c r="G288" s="40"/>
      <c r="H288" s="41"/>
      <c r="I288" s="39" t="s">
        <v>23</v>
      </c>
      <c r="J288" s="40"/>
      <c r="K288" s="41"/>
      <c r="L288" s="42" t="s">
        <v>13</v>
      </c>
      <c r="M288" s="42"/>
      <c r="N288" s="42"/>
      <c r="O288" s="2"/>
    </row>
    <row r="289" spans="1:15" ht="25.5" customHeight="1" x14ac:dyDescent="0.2">
      <c r="A289" s="35"/>
      <c r="B289" s="36"/>
      <c r="C289" s="37"/>
      <c r="D289" s="38"/>
      <c r="E289" s="38"/>
      <c r="F289" s="43" t="s">
        <v>14</v>
      </c>
      <c r="G289" s="43" t="s">
        <v>15</v>
      </c>
      <c r="H289" s="43" t="s">
        <v>16</v>
      </c>
      <c r="I289" s="43" t="s">
        <v>14</v>
      </c>
      <c r="J289" s="43" t="s">
        <v>15</v>
      </c>
      <c r="K289" s="43" t="s">
        <v>16</v>
      </c>
      <c r="L289" s="43" t="s">
        <v>14</v>
      </c>
      <c r="M289" s="43" t="s">
        <v>15</v>
      </c>
      <c r="N289" s="43" t="s">
        <v>16</v>
      </c>
      <c r="O289" s="2"/>
    </row>
    <row r="290" spans="1:15" ht="17.25" customHeight="1" x14ac:dyDescent="0.2">
      <c r="A290" s="44">
        <v>1</v>
      </c>
      <c r="B290" s="45">
        <v>2</v>
      </c>
      <c r="C290" s="46">
        <v>3</v>
      </c>
      <c r="D290" s="47">
        <v>4</v>
      </c>
      <c r="E290" s="47"/>
      <c r="F290" s="46">
        <v>5</v>
      </c>
      <c r="G290" s="44">
        <v>6</v>
      </c>
      <c r="H290" s="46">
        <v>7</v>
      </c>
      <c r="I290" s="44">
        <v>8</v>
      </c>
      <c r="J290" s="46">
        <v>9</v>
      </c>
      <c r="K290" s="44">
        <v>10</v>
      </c>
      <c r="L290" s="46">
        <v>11</v>
      </c>
      <c r="M290" s="44">
        <v>12</v>
      </c>
      <c r="N290" s="46">
        <v>13</v>
      </c>
      <c r="O290" s="2"/>
    </row>
    <row r="291" spans="1:15" ht="45.75" customHeight="1" x14ac:dyDescent="0.25">
      <c r="A291" s="48">
        <f>'[1]нов паспорт'!A407</f>
        <v>1</v>
      </c>
      <c r="B291" s="48" t="str">
        <f>'[1]нов паспорт'!B407</f>
        <v>О611090</v>
      </c>
      <c r="C291" s="310" t="str">
        <f>'[1]нов паспорт'!C407</f>
        <v>0960</v>
      </c>
      <c r="D291" s="311" t="str">
        <f>'[1]нов паспорт'!D407</f>
        <v xml:space="preserve">Надання рівних можливостей дівчатам та хлопцям у сфері отримання позашкільної освіти </v>
      </c>
      <c r="E291" s="311"/>
      <c r="F291" s="83">
        <f>'[1]нов паспорт'!K407</f>
        <v>2086.3000000000002</v>
      </c>
      <c r="G291" s="83">
        <f>'[1]нов паспорт'!L407</f>
        <v>27.3</v>
      </c>
      <c r="H291" s="82">
        <f>SUM(F291:G291)</f>
        <v>2113.6000000000004</v>
      </c>
      <c r="I291" s="63">
        <f>I284</f>
        <v>2086.3000000000002</v>
      </c>
      <c r="J291" s="63">
        <f>J284</f>
        <v>27.2</v>
      </c>
      <c r="K291" s="54">
        <f>SUM(I291:J291)</f>
        <v>2113.5</v>
      </c>
      <c r="L291" s="312">
        <f t="shared" ref="L291:N292" si="6">I291-F291</f>
        <v>0</v>
      </c>
      <c r="M291" s="312">
        <f t="shared" si="6"/>
        <v>-0.10000000000000142</v>
      </c>
      <c r="N291" s="312">
        <f t="shared" si="6"/>
        <v>-0.1000000000003638</v>
      </c>
      <c r="O291" s="2"/>
    </row>
    <row r="292" spans="1:15" ht="15.75" customHeight="1" x14ac:dyDescent="0.25">
      <c r="A292" s="48"/>
      <c r="B292" s="48"/>
      <c r="C292" s="83"/>
      <c r="D292" s="313"/>
      <c r="E292" s="313"/>
      <c r="F292" s="83"/>
      <c r="G292" s="83"/>
      <c r="H292" s="314">
        <f>SUM(F292:G292)</f>
        <v>0</v>
      </c>
      <c r="I292" s="63"/>
      <c r="J292" s="63"/>
      <c r="K292" s="54">
        <f>SUM(I292:J292)</f>
        <v>0</v>
      </c>
      <c r="L292" s="312">
        <f t="shared" si="6"/>
        <v>0</v>
      </c>
      <c r="M292" s="312">
        <f t="shared" si="6"/>
        <v>0</v>
      </c>
      <c r="N292" s="312">
        <f t="shared" si="6"/>
        <v>0</v>
      </c>
      <c r="O292" s="2"/>
    </row>
    <row r="293" spans="1:15" ht="15.75" x14ac:dyDescent="0.25">
      <c r="A293" s="48"/>
      <c r="B293" s="48"/>
      <c r="C293" s="83"/>
      <c r="D293" s="65" t="s">
        <v>16</v>
      </c>
      <c r="E293" s="65"/>
      <c r="F293" s="83">
        <f t="shared" ref="F293:N293" si="7">SUM(F291:F292)</f>
        <v>2086.3000000000002</v>
      </c>
      <c r="G293" s="83">
        <f t="shared" si="7"/>
        <v>27.3</v>
      </c>
      <c r="H293" s="82">
        <f t="shared" si="7"/>
        <v>2113.6000000000004</v>
      </c>
      <c r="I293" s="82">
        <f t="shared" si="7"/>
        <v>2086.3000000000002</v>
      </c>
      <c r="J293" s="82">
        <f t="shared" si="7"/>
        <v>27.2</v>
      </c>
      <c r="K293" s="82">
        <f t="shared" si="7"/>
        <v>2113.5</v>
      </c>
      <c r="L293" s="314">
        <f t="shared" si="7"/>
        <v>0</v>
      </c>
      <c r="M293" s="314">
        <f t="shared" si="7"/>
        <v>-0.10000000000000142</v>
      </c>
      <c r="N293" s="314">
        <f t="shared" si="7"/>
        <v>-0.1000000000003638</v>
      </c>
      <c r="O293" s="2"/>
    </row>
    <row r="294" spans="1:15" ht="20.25" hidden="1" customHeight="1" x14ac:dyDescent="0.25">
      <c r="C294" s="90" t="s">
        <v>75</v>
      </c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2"/>
      <c r="O294" s="2"/>
    </row>
    <row r="295" spans="1:15" ht="18.75" hidden="1" x14ac:dyDescent="0.25"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2"/>
      <c r="O295" s="2"/>
    </row>
    <row r="296" spans="1:15" hidden="1" x14ac:dyDescent="0.2">
      <c r="C296" s="90" t="s">
        <v>76</v>
      </c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</row>
    <row r="297" spans="1:15" x14ac:dyDescent="0.2">
      <c r="C297" s="169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5.75" x14ac:dyDescent="0.25">
      <c r="C298" s="67" t="str">
        <f>C30</f>
        <v>6. Видатки на реалізацію  регіональних цільових програм, які виконуються в межах бюджетної програми, за звітний період:</v>
      </c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2"/>
      <c r="O298" s="2"/>
    </row>
    <row r="299" spans="1:15" x14ac:dyDescent="0.2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4" t="s">
        <v>10</v>
      </c>
      <c r="O299" s="2"/>
    </row>
    <row r="300" spans="1:15" ht="39.75" customHeight="1" x14ac:dyDescent="0.2">
      <c r="C300" s="68" t="s">
        <v>26</v>
      </c>
      <c r="D300" s="69"/>
      <c r="E300" s="70"/>
      <c r="F300" s="51" t="s">
        <v>22</v>
      </c>
      <c r="G300" s="71"/>
      <c r="H300" s="52"/>
      <c r="I300" s="39" t="s">
        <v>23</v>
      </c>
      <c r="J300" s="40"/>
      <c r="K300" s="41"/>
      <c r="L300" s="72" t="s">
        <v>13</v>
      </c>
      <c r="M300" s="73"/>
      <c r="N300" s="74"/>
      <c r="O300" s="2"/>
    </row>
    <row r="301" spans="1:15" ht="30" x14ac:dyDescent="0.2">
      <c r="C301" s="75"/>
      <c r="D301" s="76"/>
      <c r="E301" s="77"/>
      <c r="F301" s="78" t="s">
        <v>14</v>
      </c>
      <c r="G301" s="78" t="s">
        <v>15</v>
      </c>
      <c r="H301" s="78" t="s">
        <v>16</v>
      </c>
      <c r="I301" s="78" t="s">
        <v>14</v>
      </c>
      <c r="J301" s="78" t="s">
        <v>15</v>
      </c>
      <c r="K301" s="78" t="s">
        <v>16</v>
      </c>
      <c r="L301" s="78" t="s">
        <v>14</v>
      </c>
      <c r="M301" s="78" t="s">
        <v>15</v>
      </c>
      <c r="N301" s="78" t="s">
        <v>16</v>
      </c>
      <c r="O301" s="2"/>
    </row>
    <row r="302" spans="1:15" ht="15.75" x14ac:dyDescent="0.25">
      <c r="C302" s="79">
        <v>1</v>
      </c>
      <c r="D302" s="80"/>
      <c r="E302" s="81"/>
      <c r="F302" s="82">
        <v>2</v>
      </c>
      <c r="G302" s="82">
        <v>3</v>
      </c>
      <c r="H302" s="82">
        <v>4</v>
      </c>
      <c r="I302" s="82">
        <v>5</v>
      </c>
      <c r="J302" s="82">
        <v>6</v>
      </c>
      <c r="K302" s="82">
        <v>7</v>
      </c>
      <c r="L302" s="82">
        <v>8</v>
      </c>
      <c r="M302" s="82">
        <v>9</v>
      </c>
      <c r="N302" s="82">
        <v>10</v>
      </c>
      <c r="O302" s="2"/>
    </row>
    <row r="303" spans="1:15" ht="15.75" x14ac:dyDescent="0.25">
      <c r="C303" s="120" t="s">
        <v>77</v>
      </c>
      <c r="D303" s="120"/>
      <c r="E303" s="120"/>
      <c r="F303" s="115"/>
      <c r="G303" s="181"/>
      <c r="H303" s="181"/>
      <c r="I303" s="181"/>
      <c r="J303" s="181"/>
      <c r="K303" s="181"/>
      <c r="L303" s="181"/>
      <c r="M303" s="181"/>
      <c r="N303" s="181"/>
      <c r="O303" s="2"/>
    </row>
    <row r="304" spans="1:15" ht="15.75" x14ac:dyDescent="0.25">
      <c r="C304" s="120" t="s">
        <v>49</v>
      </c>
      <c r="D304" s="120"/>
      <c r="E304" s="120"/>
      <c r="F304" s="115"/>
      <c r="G304" s="181"/>
      <c r="H304" s="181"/>
      <c r="I304" s="181"/>
      <c r="J304" s="181"/>
      <c r="K304" s="181"/>
      <c r="L304" s="181"/>
      <c r="M304" s="181"/>
      <c r="N304" s="181"/>
      <c r="O304" s="2"/>
    </row>
    <row r="305" spans="2:15" ht="15.75" customHeight="1" x14ac:dyDescent="0.25">
      <c r="C305" s="120" t="s">
        <v>78</v>
      </c>
      <c r="D305" s="120"/>
      <c r="E305" s="120"/>
      <c r="F305" s="115"/>
      <c r="G305" s="181"/>
      <c r="H305" s="181"/>
      <c r="I305" s="181"/>
      <c r="J305" s="181"/>
      <c r="K305" s="181"/>
      <c r="L305" s="181"/>
      <c r="M305" s="181"/>
      <c r="N305" s="181"/>
      <c r="O305" s="2"/>
    </row>
    <row r="306" spans="2:15" ht="15.75" customHeight="1" x14ac:dyDescent="0.25">
      <c r="C306" s="85" t="s">
        <v>27</v>
      </c>
      <c r="D306" s="85"/>
      <c r="E306" s="85"/>
      <c r="F306" s="115"/>
      <c r="G306" s="181"/>
      <c r="H306" s="181"/>
      <c r="I306" s="181"/>
      <c r="J306" s="181"/>
      <c r="K306" s="181"/>
      <c r="L306" s="181"/>
      <c r="M306" s="181"/>
      <c r="N306" s="181"/>
      <c r="O306" s="2"/>
    </row>
    <row r="307" spans="2:15" ht="15.75" customHeight="1" x14ac:dyDescent="0.25">
      <c r="C307" s="85" t="s">
        <v>24</v>
      </c>
      <c r="D307" s="85"/>
      <c r="E307" s="85"/>
      <c r="F307" s="115"/>
      <c r="G307" s="181"/>
      <c r="H307" s="181"/>
      <c r="I307" s="181"/>
      <c r="J307" s="181"/>
      <c r="K307" s="181"/>
      <c r="L307" s="181"/>
      <c r="M307" s="181"/>
      <c r="N307" s="181"/>
      <c r="O307" s="2"/>
    </row>
    <row r="308" spans="2:15" ht="15.75" x14ac:dyDescent="0.25">
      <c r="C308" s="3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2:15" ht="15.75" x14ac:dyDescent="0.25">
      <c r="C309" s="88" t="s">
        <v>28</v>
      </c>
      <c r="D309" s="88"/>
      <c r="E309" s="88"/>
      <c r="F309" s="88"/>
      <c r="G309" s="88"/>
      <c r="H309" s="88"/>
      <c r="I309" s="88"/>
      <c r="J309" s="88"/>
      <c r="K309" s="2"/>
      <c r="L309" s="2"/>
      <c r="M309" s="2"/>
      <c r="N309" s="2"/>
      <c r="O309" s="2"/>
    </row>
    <row r="310" spans="2:15" ht="15.75" x14ac:dyDescent="0.25">
      <c r="C310" s="3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2:15" ht="15.75" customHeight="1" x14ac:dyDescent="0.2">
      <c r="B311" s="35" t="s">
        <v>18</v>
      </c>
      <c r="C311" s="89" t="s">
        <v>19</v>
      </c>
      <c r="D311" s="42" t="s">
        <v>29</v>
      </c>
      <c r="E311" s="42"/>
      <c r="F311" s="42"/>
      <c r="G311" s="42"/>
      <c r="H311" s="38" t="s">
        <v>30</v>
      </c>
      <c r="I311" s="38" t="s">
        <v>31</v>
      </c>
      <c r="J311" s="38" t="s">
        <v>22</v>
      </c>
      <c r="K311" s="38"/>
      <c r="L311" s="38" t="s">
        <v>32</v>
      </c>
      <c r="M311" s="38"/>
      <c r="N311" s="42" t="s">
        <v>13</v>
      </c>
      <c r="O311" s="2"/>
    </row>
    <row r="312" spans="2:15" ht="38.25" customHeight="1" x14ac:dyDescent="0.2">
      <c r="B312" s="35"/>
      <c r="C312" s="91"/>
      <c r="D312" s="42"/>
      <c r="E312" s="42"/>
      <c r="F312" s="42"/>
      <c r="G312" s="42"/>
      <c r="H312" s="38"/>
      <c r="I312" s="38"/>
      <c r="J312" s="38"/>
      <c r="K312" s="38"/>
      <c r="L312" s="38"/>
      <c r="M312" s="38"/>
      <c r="N312" s="42"/>
      <c r="O312" s="2"/>
    </row>
    <row r="313" spans="2:15" ht="13.5" customHeight="1" x14ac:dyDescent="0.2">
      <c r="B313" s="92">
        <v>1</v>
      </c>
      <c r="C313" s="93">
        <v>2</v>
      </c>
      <c r="D313" s="36">
        <v>3</v>
      </c>
      <c r="E313" s="36"/>
      <c r="F313" s="36"/>
      <c r="G313" s="36"/>
      <c r="H313" s="94">
        <v>4</v>
      </c>
      <c r="I313" s="94">
        <v>5</v>
      </c>
      <c r="J313" s="95">
        <v>6</v>
      </c>
      <c r="K313" s="95"/>
      <c r="L313" s="95">
        <v>7</v>
      </c>
      <c r="M313" s="95"/>
      <c r="N313" s="93">
        <v>8</v>
      </c>
      <c r="O313" s="2"/>
    </row>
    <row r="314" spans="2:15" ht="15.75" customHeight="1" x14ac:dyDescent="0.2">
      <c r="B314" s="48"/>
      <c r="C314" s="96" t="str">
        <f>D276</f>
        <v>О611090</v>
      </c>
      <c r="D314" s="315" t="str">
        <f>'[1]нов паспорт'!D425</f>
        <v xml:space="preserve">Надання рівних можливостей дівчатам та хлопцям у сфері отримання позашкільної освіти </v>
      </c>
      <c r="E314" s="315"/>
      <c r="F314" s="315"/>
      <c r="G314" s="315"/>
      <c r="H314" s="315"/>
      <c r="I314" s="315"/>
      <c r="J314" s="315"/>
      <c r="K314" s="315"/>
      <c r="L314" s="315"/>
      <c r="M314" s="315"/>
      <c r="N314" s="316"/>
      <c r="O314" s="2"/>
    </row>
    <row r="315" spans="2:15" ht="15.75" x14ac:dyDescent="0.25">
      <c r="B315" s="100">
        <v>1</v>
      </c>
      <c r="C315" s="101"/>
      <c r="D315" s="102" t="s">
        <v>33</v>
      </c>
      <c r="E315" s="102"/>
      <c r="F315" s="102"/>
      <c r="G315" s="102"/>
      <c r="H315" s="103"/>
      <c r="I315" s="103"/>
      <c r="J315" s="104"/>
      <c r="K315" s="104"/>
      <c r="L315" s="104"/>
      <c r="M315" s="104"/>
      <c r="N315" s="62"/>
      <c r="O315" s="2"/>
    </row>
    <row r="316" spans="2:15" ht="28.5" customHeight="1" x14ac:dyDescent="0.25">
      <c r="B316" s="48"/>
      <c r="C316" s="54"/>
      <c r="D316" s="317" t="str">
        <f>'[1]нов паспорт'!C427</f>
        <v xml:space="preserve">кількість закладів (за напрямами діяльності гуртків та місцем розташування)  </v>
      </c>
      <c r="E316" s="318"/>
      <c r="F316" s="318"/>
      <c r="G316" s="319"/>
      <c r="H316" s="103" t="str">
        <f>'[1]нов паспорт'!J427</f>
        <v>од.</v>
      </c>
      <c r="I316" s="103" t="str">
        <f>'[1]нов паспорт'!K427</f>
        <v>мережа</v>
      </c>
      <c r="J316" s="104">
        <f>'[1]нов паспорт'!L427</f>
        <v>1</v>
      </c>
      <c r="K316" s="104"/>
      <c r="L316" s="104">
        <f>J316</f>
        <v>1</v>
      </c>
      <c r="M316" s="104"/>
      <c r="N316" s="62">
        <f>L316-J316</f>
        <v>0</v>
      </c>
      <c r="O316" s="2"/>
    </row>
    <row r="317" spans="2:15" ht="16.5" customHeight="1" x14ac:dyDescent="0.25">
      <c r="B317" s="48"/>
      <c r="C317" s="54"/>
      <c r="D317" s="317" t="str">
        <f>'[1]нов паспорт'!C428</f>
        <v xml:space="preserve">всього - середньорічне   число ставок /штатних одиниць ,     </v>
      </c>
      <c r="E317" s="318"/>
      <c r="F317" s="318"/>
      <c r="G317" s="319"/>
      <c r="H317" s="103" t="str">
        <f>'[1]нов паспорт'!J428</f>
        <v>од.</v>
      </c>
      <c r="I317" s="103" t="str">
        <f>'[1]нов паспорт'!K428</f>
        <v>штатний розпис</v>
      </c>
      <c r="J317" s="104">
        <f>'[1]нов паспорт'!L428</f>
        <v>28.25</v>
      </c>
      <c r="K317" s="104"/>
      <c r="L317" s="104">
        <f>J317</f>
        <v>28.25</v>
      </c>
      <c r="M317" s="104"/>
      <c r="N317" s="62">
        <f>L317-J317</f>
        <v>0</v>
      </c>
      <c r="O317" s="2"/>
    </row>
    <row r="318" spans="2:15" ht="18" customHeight="1" x14ac:dyDescent="0.25">
      <c r="B318" s="48"/>
      <c r="C318" s="54"/>
      <c r="D318" s="317" t="str">
        <f>'[1]нов паспорт'!C429</f>
        <v>у тому числі:</v>
      </c>
      <c r="E318" s="318"/>
      <c r="F318" s="318"/>
      <c r="G318" s="319"/>
      <c r="H318" s="103"/>
      <c r="I318" s="103"/>
      <c r="J318" s="104"/>
      <c r="K318" s="104"/>
      <c r="L318" s="104"/>
      <c r="M318" s="104"/>
      <c r="N318" s="62"/>
      <c r="O318" s="2"/>
    </row>
    <row r="319" spans="2:15" ht="19.5" customHeight="1" x14ac:dyDescent="0.25">
      <c r="B319" s="48"/>
      <c r="C319" s="54"/>
      <c r="D319" s="317" t="str">
        <f>'[1]нов паспорт'!C430</f>
        <v xml:space="preserve"> педагогічного   персоналу     </v>
      </c>
      <c r="E319" s="318"/>
      <c r="F319" s="318"/>
      <c r="G319" s="319"/>
      <c r="H319" s="103" t="str">
        <f>'[1]нов паспорт'!J430</f>
        <v>од.</v>
      </c>
      <c r="I319" s="111" t="str">
        <f>'[1]нов паспорт'!K430</f>
        <v>штатний розпис</v>
      </c>
      <c r="J319" s="104">
        <f>'[1]нов паспорт'!L430</f>
        <v>21</v>
      </c>
      <c r="K319" s="104"/>
      <c r="L319" s="104">
        <f>J319</f>
        <v>21</v>
      </c>
      <c r="M319" s="104"/>
      <c r="N319" s="62">
        <f>L319-J319</f>
        <v>0</v>
      </c>
      <c r="O319" s="2"/>
    </row>
    <row r="320" spans="2:15" ht="25.5" customHeight="1" x14ac:dyDescent="0.25">
      <c r="B320" s="48"/>
      <c r="C320" s="54"/>
      <c r="D320" s="317" t="str">
        <f>'[1]нов паспорт'!C431</f>
        <v xml:space="preserve"> адмін-персоналу, за умовами  оплати віднесених до педагогічного персоналу      </v>
      </c>
      <c r="E320" s="318"/>
      <c r="F320" s="318"/>
      <c r="G320" s="319"/>
      <c r="H320" s="103" t="str">
        <f>'[1]нов паспорт'!J431</f>
        <v>од.</v>
      </c>
      <c r="I320" s="111" t="str">
        <f>'[1]нов паспорт'!K431</f>
        <v>штатний розпис</v>
      </c>
      <c r="J320" s="104">
        <f>'[1]нов паспорт'!L431</f>
        <v>3.25</v>
      </c>
      <c r="K320" s="104"/>
      <c r="L320" s="104">
        <f>J320</f>
        <v>3.25</v>
      </c>
      <c r="M320" s="104"/>
      <c r="N320" s="62">
        <f>L320-J320</f>
        <v>0</v>
      </c>
      <c r="O320" s="2"/>
    </row>
    <row r="321" spans="2:15" ht="12.75" customHeight="1" x14ac:dyDescent="0.25">
      <c r="B321" s="48"/>
      <c r="C321" s="107" t="s">
        <v>34</v>
      </c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2"/>
    </row>
    <row r="322" spans="2:15" ht="12.75" customHeight="1" x14ac:dyDescent="0.2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10"/>
      <c r="O322" s="2"/>
    </row>
    <row r="323" spans="2:15" ht="17.25" customHeight="1" x14ac:dyDescent="0.25">
      <c r="B323" s="48"/>
      <c r="C323" s="54"/>
      <c r="D323" s="85" t="str">
        <f>'[1]нов паспорт'!C432</f>
        <v xml:space="preserve"> спеціалістів   </v>
      </c>
      <c r="E323" s="85"/>
      <c r="F323" s="85"/>
      <c r="G323" s="85"/>
      <c r="H323" s="103" t="str">
        <f>'[1]нов паспорт'!J432</f>
        <v>од.</v>
      </c>
      <c r="I323" s="111" t="str">
        <f>'[1]нов паспорт'!K432</f>
        <v>штатний розпис</v>
      </c>
      <c r="J323" s="104">
        <f>'[1]нов паспорт'!L432</f>
        <v>1</v>
      </c>
      <c r="K323" s="104"/>
      <c r="L323" s="104">
        <f>J323</f>
        <v>1</v>
      </c>
      <c r="M323" s="104"/>
      <c r="N323" s="62">
        <f>L323-J323</f>
        <v>0</v>
      </c>
      <c r="O323" s="2"/>
    </row>
    <row r="324" spans="2:15" ht="17.25" customHeight="1" x14ac:dyDescent="0.25">
      <c r="B324" s="48"/>
      <c r="C324" s="54"/>
      <c r="D324" s="85" t="str">
        <f>'[1]нов паспорт'!C433</f>
        <v xml:space="preserve"> робітників </v>
      </c>
      <c r="E324" s="85"/>
      <c r="F324" s="85"/>
      <c r="G324" s="85"/>
      <c r="H324" s="103" t="str">
        <f>'[1]нов паспорт'!J433</f>
        <v>од.</v>
      </c>
      <c r="I324" s="111" t="str">
        <f>'[1]нов паспорт'!K433</f>
        <v>штатний розпис</v>
      </c>
      <c r="J324" s="104">
        <f>'[1]нов паспорт'!L433</f>
        <v>3</v>
      </c>
      <c r="K324" s="104"/>
      <c r="L324" s="104">
        <f>J324</f>
        <v>3</v>
      </c>
      <c r="M324" s="104"/>
      <c r="N324" s="62">
        <f>L324-J324</f>
        <v>0</v>
      </c>
      <c r="O324" s="2"/>
    </row>
    <row r="325" spans="2:15" ht="12.75" customHeight="1" x14ac:dyDescent="0.25">
      <c r="B325" s="48"/>
      <c r="C325" s="320" t="s">
        <v>34</v>
      </c>
      <c r="D325" s="321"/>
      <c r="E325" s="321"/>
      <c r="F325" s="321"/>
      <c r="G325" s="321"/>
      <c r="H325" s="321"/>
      <c r="I325" s="321"/>
      <c r="J325" s="321"/>
      <c r="K325" s="321"/>
      <c r="L325" s="321"/>
      <c r="M325" s="321"/>
      <c r="N325" s="321"/>
      <c r="O325" s="2"/>
    </row>
    <row r="326" spans="2:15" ht="12.75" customHeight="1" x14ac:dyDescent="0.2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10"/>
      <c r="O326" s="2"/>
    </row>
    <row r="327" spans="2:15" ht="14.25" customHeight="1" x14ac:dyDescent="0.25">
      <c r="B327" s="100">
        <v>2</v>
      </c>
      <c r="C327" s="115"/>
      <c r="D327" s="116" t="s">
        <v>35</v>
      </c>
      <c r="E327" s="117"/>
      <c r="F327" s="117"/>
      <c r="G327" s="117"/>
      <c r="H327" s="103"/>
      <c r="I327" s="119"/>
      <c r="J327" s="104"/>
      <c r="K327" s="104"/>
      <c r="L327" s="104"/>
      <c r="M327" s="104"/>
      <c r="N327" s="62"/>
      <c r="O327" s="2"/>
    </row>
    <row r="328" spans="2:15" ht="28.5" customHeight="1" x14ac:dyDescent="0.25">
      <c r="B328" s="100"/>
      <c r="C328" s="54"/>
      <c r="D328" s="85" t="str">
        <f>'[1]нов паспорт'!C436</f>
        <v>середньорічна кількість дітей (хлопців/дівчат), які отримують  позашкільну освіту</v>
      </c>
      <c r="E328" s="85"/>
      <c r="F328" s="85"/>
      <c r="G328" s="85"/>
      <c r="H328" s="103" t="str">
        <f>'[1]нов паспорт'!J436</f>
        <v>осіб</v>
      </c>
      <c r="I328" s="103" t="str">
        <f>'[1]нов паспорт'!K436</f>
        <v>мережа</v>
      </c>
      <c r="J328" s="104">
        <f>'[1]нов паспорт'!L436</f>
        <v>1247</v>
      </c>
      <c r="K328" s="104"/>
      <c r="L328" s="104">
        <f>J328</f>
        <v>1247</v>
      </c>
      <c r="M328" s="104"/>
      <c r="N328" s="62">
        <f>L328-J328</f>
        <v>0</v>
      </c>
      <c r="O328" s="2"/>
    </row>
    <row r="329" spans="2:15" ht="14.25" customHeight="1" x14ac:dyDescent="0.25">
      <c r="B329" s="100"/>
      <c r="C329" s="54"/>
      <c r="D329" s="85" t="str">
        <f>'[1]нов паспорт'!C437</f>
        <v>у тому числі за напрямами діяльності гуртків</v>
      </c>
      <c r="E329" s="85"/>
      <c r="F329" s="85"/>
      <c r="G329" s="85"/>
      <c r="H329" s="103" t="str">
        <f>'[1]нов паспорт'!J437</f>
        <v>осіб</v>
      </c>
      <c r="I329" s="103" t="str">
        <f>'[1]нов паспорт'!K437</f>
        <v>мережа</v>
      </c>
      <c r="J329" s="104">
        <f>'[1]нов паспорт'!L437</f>
        <v>1247</v>
      </c>
      <c r="K329" s="104"/>
      <c r="L329" s="104">
        <f>L328</f>
        <v>1247</v>
      </c>
      <c r="M329" s="104"/>
      <c r="N329" s="62">
        <f>L329-J329</f>
        <v>0</v>
      </c>
      <c r="O329" s="2"/>
    </row>
    <row r="330" spans="2:15" ht="14.25" customHeight="1" x14ac:dyDescent="0.25">
      <c r="B330" s="100"/>
      <c r="C330" s="54"/>
      <c r="D330" s="85" t="str">
        <f>'[1]нов паспорт'!C438</f>
        <v>кількість гуртків за напрямами діяльності</v>
      </c>
      <c r="E330" s="85"/>
      <c r="F330" s="85"/>
      <c r="G330" s="85"/>
      <c r="H330" s="103" t="str">
        <f>'[1]нов паспорт'!J438</f>
        <v>од.</v>
      </c>
      <c r="I330" s="103" t="str">
        <f>'[1]нов паспорт'!K438</f>
        <v>мережа</v>
      </c>
      <c r="J330" s="104">
        <f>'[1]нов паспорт'!L438</f>
        <v>64</v>
      </c>
      <c r="K330" s="104"/>
      <c r="L330" s="104">
        <f>J330</f>
        <v>64</v>
      </c>
      <c r="M330" s="104"/>
      <c r="N330" s="62">
        <f>L330-J330</f>
        <v>0</v>
      </c>
      <c r="O330" s="2"/>
    </row>
    <row r="331" spans="2:15" ht="21" customHeight="1" x14ac:dyDescent="0.25">
      <c r="B331" s="100"/>
      <c r="C331" s="54"/>
      <c r="D331" s="85" t="str">
        <f>'[1]нов паспорт'!C439</f>
        <v>кількість заходів з позашкільної роботи</v>
      </c>
      <c r="E331" s="85"/>
      <c r="F331" s="85"/>
      <c r="G331" s="85"/>
      <c r="H331" s="103" t="str">
        <f>'[1]нов паспорт'!J439</f>
        <v>од.</v>
      </c>
      <c r="I331" s="111" t="str">
        <f>'[1]нов паспорт'!K439</f>
        <v>додаток до річного плану БДЮТ</v>
      </c>
      <c r="J331" s="104">
        <f>'[1]нов паспорт'!L439</f>
        <v>33</v>
      </c>
      <c r="K331" s="104"/>
      <c r="L331" s="104">
        <f>J331</f>
        <v>33</v>
      </c>
      <c r="M331" s="104"/>
      <c r="N331" s="62">
        <f>L331-J331</f>
        <v>0</v>
      </c>
      <c r="O331" s="2"/>
    </row>
    <row r="332" spans="2:15" ht="21.75" customHeight="1" x14ac:dyDescent="0.25">
      <c r="B332" s="100"/>
      <c r="C332" s="54"/>
      <c r="D332" s="85" t="str">
        <f>'[1]нов паспорт'!C440</f>
        <v>кількість дітей (хлопців/дівчат), залучених у заходах</v>
      </c>
      <c r="E332" s="85"/>
      <c r="F332" s="85"/>
      <c r="G332" s="85"/>
      <c r="H332" s="103" t="str">
        <f>'[1]нов паспорт'!J440</f>
        <v>од.</v>
      </c>
      <c r="I332" s="111" t="str">
        <f>'[1]нов паспорт'!K440</f>
        <v>додаток до річного плану БДЮТ</v>
      </c>
      <c r="J332" s="104">
        <f>'[1]нов паспорт'!L440</f>
        <v>1247</v>
      </c>
      <c r="K332" s="104"/>
      <c r="L332" s="104">
        <f>J332</f>
        <v>1247</v>
      </c>
      <c r="M332" s="104"/>
      <c r="N332" s="62">
        <f>L332-J332</f>
        <v>0</v>
      </c>
      <c r="O332" s="2"/>
    </row>
    <row r="333" spans="2:15" ht="14.25" customHeight="1" x14ac:dyDescent="0.25">
      <c r="B333" s="322"/>
      <c r="C333" s="121" t="s">
        <v>34</v>
      </c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2"/>
    </row>
    <row r="334" spans="2:15" ht="14.25" customHeight="1" x14ac:dyDescent="0.2">
      <c r="B334" s="323"/>
      <c r="C334" s="324"/>
      <c r="D334" s="324"/>
      <c r="E334" s="324"/>
      <c r="F334" s="324"/>
      <c r="G334" s="324"/>
      <c r="H334" s="324"/>
      <c r="I334" s="324"/>
      <c r="J334" s="324"/>
      <c r="K334" s="324"/>
      <c r="L334" s="324"/>
      <c r="M334" s="324"/>
      <c r="N334" s="325"/>
      <c r="O334" s="2"/>
    </row>
    <row r="335" spans="2:15" ht="14.25" customHeight="1" x14ac:dyDescent="0.25">
      <c r="B335" s="100">
        <v>3</v>
      </c>
      <c r="C335" s="48"/>
      <c r="D335" s="102" t="s">
        <v>36</v>
      </c>
      <c r="E335" s="102"/>
      <c r="F335" s="102"/>
      <c r="G335" s="102"/>
      <c r="H335" s="103"/>
      <c r="I335" s="103"/>
      <c r="J335" s="104"/>
      <c r="K335" s="104"/>
      <c r="L335" s="104"/>
      <c r="M335" s="104"/>
      <c r="N335" s="62"/>
      <c r="O335" s="2"/>
    </row>
    <row r="336" spans="2:15" ht="24" customHeight="1" x14ac:dyDescent="0.25">
      <c r="B336" s="100"/>
      <c r="C336" s="54"/>
      <c r="D336" s="85" t="str">
        <f>'[1]нов паспорт'!C442</f>
        <v>середні витрати на 1 дитину(хлопця/дівчину)</v>
      </c>
      <c r="E336" s="85"/>
      <c r="F336" s="85"/>
      <c r="G336" s="85"/>
      <c r="H336" s="103" t="str">
        <f>'[1]нов паспорт'!J442</f>
        <v>грн.</v>
      </c>
      <c r="I336" s="326" t="str">
        <f>'[1]нов паспорт'!K442</f>
        <v>кошторис , мережа</v>
      </c>
      <c r="J336" s="104">
        <f>'[1]нов паспорт'!L442</f>
        <v>1695</v>
      </c>
      <c r="K336" s="104"/>
      <c r="L336" s="104">
        <f>ROUND(((K291)/L328*1000),)</f>
        <v>1695</v>
      </c>
      <c r="M336" s="104" t="e">
        <f>ROUND(((N298)/M329*1000),)</f>
        <v>#DIV/0!</v>
      </c>
      <c r="N336" s="62">
        <f>L336-J336</f>
        <v>0</v>
      </c>
      <c r="O336" s="2"/>
    </row>
    <row r="337" spans="1:15" ht="30" customHeight="1" x14ac:dyDescent="0.25">
      <c r="B337" s="100"/>
      <c r="C337" s="54"/>
      <c r="D337" s="85" t="str">
        <f>'[1]нов паспорт'!C443</f>
        <v>у т.ч. за напрямами діяльності гуртів (будинок дитячої та юнацької творчості)</v>
      </c>
      <c r="E337" s="85"/>
      <c r="F337" s="85"/>
      <c r="G337" s="85"/>
      <c r="H337" s="103" t="str">
        <f>'[1]нов паспорт'!J443</f>
        <v>грн.</v>
      </c>
      <c r="I337" s="326" t="str">
        <f>'[1]нов паспорт'!K443</f>
        <v>кошторис , мережа</v>
      </c>
      <c r="J337" s="104">
        <f>'[1]нов паспорт'!L443</f>
        <v>1695</v>
      </c>
      <c r="K337" s="104"/>
      <c r="L337" s="104">
        <f>L336</f>
        <v>1695</v>
      </c>
      <c r="M337" s="104"/>
      <c r="N337" s="62">
        <f>L337-J337</f>
        <v>0</v>
      </c>
      <c r="O337" s="2"/>
    </row>
    <row r="338" spans="1:15" ht="33.75" customHeight="1" x14ac:dyDescent="0.25">
      <c r="B338" s="100"/>
      <c r="C338" s="54"/>
      <c r="D338" s="85" t="str">
        <f>'[1]нов паспорт'!C444</f>
        <v>середні витрати на 1 захід з позашкільної роботи</v>
      </c>
      <c r="E338" s="85"/>
      <c r="F338" s="85"/>
      <c r="G338" s="85"/>
      <c r="H338" s="103" t="str">
        <f>'[1]нов паспорт'!J444</f>
        <v>грн.</v>
      </c>
      <c r="I338" s="326" t="str">
        <f>'[1]нов паспорт'!K444</f>
        <v>кошторис , план роботи заходів</v>
      </c>
      <c r="J338" s="104">
        <f>'[1]нов паспорт'!L444</f>
        <v>0</v>
      </c>
      <c r="K338" s="104"/>
      <c r="L338" s="104">
        <f>J338</f>
        <v>0</v>
      </c>
      <c r="M338" s="104"/>
      <c r="N338" s="62">
        <f>L338-J338</f>
        <v>0</v>
      </c>
      <c r="O338" s="2"/>
    </row>
    <row r="339" spans="1:15" ht="15" x14ac:dyDescent="0.25">
      <c r="B339" s="48"/>
      <c r="C339" s="121" t="s">
        <v>34</v>
      </c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2"/>
    </row>
    <row r="340" spans="1:15" ht="15" customHeight="1" x14ac:dyDescent="0.2">
      <c r="B340" s="323"/>
      <c r="C340" s="324"/>
      <c r="D340" s="324"/>
      <c r="E340" s="324"/>
      <c r="F340" s="324"/>
      <c r="G340" s="324"/>
      <c r="H340" s="324"/>
      <c r="I340" s="324"/>
      <c r="J340" s="324"/>
      <c r="K340" s="324"/>
      <c r="L340" s="324"/>
      <c r="M340" s="324"/>
      <c r="N340" s="325"/>
      <c r="O340" s="2"/>
    </row>
    <row r="341" spans="1:15" ht="15.75" x14ac:dyDescent="0.25">
      <c r="B341" s="100">
        <v>4</v>
      </c>
      <c r="C341" s="83"/>
      <c r="D341" s="102" t="s">
        <v>38</v>
      </c>
      <c r="E341" s="102"/>
      <c r="F341" s="102"/>
      <c r="G341" s="102"/>
      <c r="H341" s="103"/>
      <c r="I341" s="103"/>
      <c r="J341" s="104"/>
      <c r="K341" s="104"/>
      <c r="L341" s="104"/>
      <c r="M341" s="104"/>
      <c r="N341" s="62"/>
      <c r="O341" s="2"/>
    </row>
    <row r="342" spans="1:15" ht="45.75" customHeight="1" x14ac:dyDescent="0.25">
      <c r="B342" s="100"/>
      <c r="C342" s="83"/>
      <c r="D342" s="85" t="str">
        <f>'[1]нов паспорт'!C446</f>
        <v>відсоток дітей (хлопців/дівчат) , охоплених позашкільною освітою, за напрямами діяльності гуртків, віком, місцем проживання</v>
      </c>
      <c r="E342" s="85"/>
      <c r="F342" s="85"/>
      <c r="G342" s="85"/>
      <c r="H342" s="103" t="str">
        <f>'[1]нов паспорт'!J446</f>
        <v>%</v>
      </c>
      <c r="I342" s="103" t="str">
        <f>'[1]нов паспорт'!K446</f>
        <v>мережа</v>
      </c>
      <c r="J342" s="167">
        <f>'[1]нов паспорт'!L446</f>
        <v>40.725016329196606</v>
      </c>
      <c r="K342" s="167"/>
      <c r="L342" s="327">
        <f>L328/L201*100</f>
        <v>40.725016329196606</v>
      </c>
      <c r="M342" s="328" t="e">
        <f>M330/M141*100</f>
        <v>#DIV/0!</v>
      </c>
      <c r="N342" s="63">
        <f>L342-J342</f>
        <v>0</v>
      </c>
      <c r="O342" s="2"/>
    </row>
    <row r="343" spans="1:15" ht="16.5" customHeight="1" x14ac:dyDescent="0.25">
      <c r="B343" s="48"/>
      <c r="C343" s="121" t="s">
        <v>34</v>
      </c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2"/>
    </row>
    <row r="344" spans="1:15" ht="13.5" customHeight="1" x14ac:dyDescent="0.2">
      <c r="B344" s="122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4"/>
      <c r="O344" s="2"/>
    </row>
    <row r="345" spans="1:15" ht="33" customHeight="1" x14ac:dyDescent="0.25">
      <c r="B345" s="100"/>
      <c r="C345" s="83"/>
      <c r="D345" s="85" t="str">
        <f>'[1]нов паспорт'!C447</f>
        <v>відсоток дітей (хлопців/дівчат), які отримали нагороди, за напрямами діяльності гуртків</v>
      </c>
      <c r="E345" s="85"/>
      <c r="F345" s="85"/>
      <c r="G345" s="85"/>
      <c r="H345" s="103" t="str">
        <f>'[1]нов паспорт'!J447</f>
        <v>%</v>
      </c>
      <c r="I345" s="103" t="str">
        <f>'[1]нов паспорт'!K447</f>
        <v>мережа, план роботи</v>
      </c>
      <c r="J345" s="167">
        <f>'[1]нов паспорт'!L447</f>
        <v>58.781074578989575</v>
      </c>
      <c r="K345" s="167"/>
      <c r="L345" s="327">
        <f>733/L328*100</f>
        <v>58.781074578989575</v>
      </c>
      <c r="M345" s="328" t="e">
        <f>643/M330*100</f>
        <v>#DIV/0!</v>
      </c>
      <c r="N345" s="62">
        <f>L345-J345</f>
        <v>0</v>
      </c>
      <c r="O345" s="2"/>
    </row>
    <row r="346" spans="1:15" ht="13.5" customHeight="1" x14ac:dyDescent="0.25">
      <c r="B346" s="329"/>
      <c r="C346" s="87"/>
      <c r="D346" s="87"/>
      <c r="E346" s="87"/>
      <c r="F346" s="87"/>
      <c r="G346" s="87"/>
      <c r="H346" s="199"/>
      <c r="I346" s="199"/>
      <c r="J346" s="330"/>
      <c r="K346" s="330"/>
      <c r="L346" s="330"/>
      <c r="M346" s="330"/>
      <c r="N346" s="14"/>
      <c r="O346" s="2"/>
    </row>
    <row r="347" spans="1:15" ht="15.75" x14ac:dyDescent="0.25">
      <c r="C347" s="67" t="s">
        <v>42</v>
      </c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2"/>
    </row>
    <row r="348" spans="1:15" ht="15.75" x14ac:dyDescent="0.25">
      <c r="C348" s="3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170" t="s">
        <v>10</v>
      </c>
      <c r="O348" s="2"/>
    </row>
    <row r="349" spans="1:15" ht="33.75" customHeight="1" x14ac:dyDescent="0.2">
      <c r="A349" s="171" t="s">
        <v>43</v>
      </c>
      <c r="B349" s="172" t="s">
        <v>44</v>
      </c>
      <c r="C349" s="89" t="s">
        <v>19</v>
      </c>
      <c r="D349" s="173" t="s">
        <v>45</v>
      </c>
      <c r="E349" s="174"/>
      <c r="F349" s="175"/>
      <c r="G349" s="176" t="s">
        <v>46</v>
      </c>
      <c r="H349" s="174"/>
      <c r="I349" s="175"/>
      <c r="J349" s="176" t="s">
        <v>47</v>
      </c>
      <c r="K349" s="174"/>
      <c r="L349" s="175"/>
      <c r="M349" s="176" t="s">
        <v>48</v>
      </c>
      <c r="N349" s="174"/>
      <c r="O349" s="175"/>
    </row>
    <row r="350" spans="1:15" ht="45" x14ac:dyDescent="0.2">
      <c r="A350" s="177"/>
      <c r="B350" s="178"/>
      <c r="C350" s="91"/>
      <c r="D350" s="179" t="s">
        <v>14</v>
      </c>
      <c r="E350" s="179" t="s">
        <v>15</v>
      </c>
      <c r="F350" s="179" t="s">
        <v>16</v>
      </c>
      <c r="G350" s="179" t="s">
        <v>14</v>
      </c>
      <c r="H350" s="179" t="s">
        <v>15</v>
      </c>
      <c r="I350" s="179" t="s">
        <v>16</v>
      </c>
      <c r="J350" s="179" t="s">
        <v>14</v>
      </c>
      <c r="K350" s="179" t="s">
        <v>15</v>
      </c>
      <c r="L350" s="179" t="s">
        <v>16</v>
      </c>
      <c r="M350" s="180" t="s">
        <v>14</v>
      </c>
      <c r="N350" s="180" t="s">
        <v>15</v>
      </c>
      <c r="O350" s="180" t="s">
        <v>16</v>
      </c>
    </row>
    <row r="351" spans="1:15" ht="15" customHeight="1" x14ac:dyDescent="0.25">
      <c r="A351" s="181">
        <v>1</v>
      </c>
      <c r="B351" s="181">
        <v>2</v>
      </c>
      <c r="C351" s="27">
        <v>3</v>
      </c>
      <c r="D351" s="181">
        <v>4</v>
      </c>
      <c r="E351" s="181">
        <v>5</v>
      </c>
      <c r="F351" s="181">
        <v>6</v>
      </c>
      <c r="G351" s="181">
        <v>7</v>
      </c>
      <c r="H351" s="181">
        <v>8</v>
      </c>
      <c r="I351" s="181">
        <v>9</v>
      </c>
      <c r="J351" s="181">
        <v>10</v>
      </c>
      <c r="K351" s="27">
        <v>11</v>
      </c>
      <c r="L351" s="182">
        <v>12</v>
      </c>
      <c r="M351" s="83">
        <v>13</v>
      </c>
      <c r="N351" s="83">
        <v>14</v>
      </c>
      <c r="O351" s="83">
        <v>15</v>
      </c>
    </row>
    <row r="352" spans="1:15" ht="15.75" x14ac:dyDescent="0.25">
      <c r="A352" s="27"/>
      <c r="B352" s="183" t="s">
        <v>49</v>
      </c>
      <c r="C352" s="83"/>
      <c r="D352" s="26"/>
      <c r="E352" s="27"/>
      <c r="F352" s="27"/>
      <c r="G352" s="27"/>
      <c r="H352" s="27"/>
      <c r="I352" s="27"/>
      <c r="J352" s="27"/>
      <c r="K352" s="27"/>
      <c r="L352" s="183"/>
      <c r="M352" s="83"/>
      <c r="N352" s="83"/>
      <c r="O352" s="83"/>
    </row>
    <row r="353" spans="1:15" ht="31.5" x14ac:dyDescent="0.25">
      <c r="A353" s="27"/>
      <c r="B353" s="184" t="s">
        <v>50</v>
      </c>
      <c r="C353" s="62"/>
      <c r="D353" s="26"/>
      <c r="E353" s="185"/>
      <c r="F353" s="27"/>
      <c r="G353" s="185"/>
      <c r="H353" s="27"/>
      <c r="I353" s="27"/>
      <c r="J353" s="27"/>
      <c r="K353" s="27"/>
      <c r="L353" s="183"/>
      <c r="M353" s="83"/>
      <c r="N353" s="83"/>
      <c r="O353" s="62"/>
    </row>
    <row r="354" spans="1:15" ht="31.5" x14ac:dyDescent="0.25">
      <c r="A354" s="181"/>
      <c r="B354" s="186" t="s">
        <v>51</v>
      </c>
      <c r="C354" s="62"/>
      <c r="D354" s="115"/>
      <c r="E354" s="119"/>
      <c r="F354" s="181"/>
      <c r="G354" s="119"/>
      <c r="H354" s="181"/>
      <c r="I354" s="181"/>
      <c r="J354" s="181"/>
      <c r="K354" s="181"/>
      <c r="L354" s="182"/>
      <c r="M354" s="83"/>
      <c r="N354" s="83"/>
      <c r="O354" s="62"/>
    </row>
    <row r="355" spans="1:15" ht="47.25" x14ac:dyDescent="0.25">
      <c r="A355" s="27"/>
      <c r="B355" s="184" t="s">
        <v>52</v>
      </c>
      <c r="C355" s="62"/>
      <c r="D355" s="187" t="s">
        <v>53</v>
      </c>
      <c r="E355" s="185"/>
      <c r="F355" s="27"/>
      <c r="G355" s="187" t="s">
        <v>53</v>
      </c>
      <c r="H355" s="27"/>
      <c r="I355" s="27"/>
      <c r="J355" s="187" t="s">
        <v>53</v>
      </c>
      <c r="K355" s="27"/>
      <c r="L355" s="183"/>
      <c r="M355" s="187" t="s">
        <v>53</v>
      </c>
      <c r="N355" s="83"/>
      <c r="O355" s="62"/>
    </row>
    <row r="356" spans="1:15" ht="15.75" x14ac:dyDescent="0.25">
      <c r="A356" s="83"/>
      <c r="B356" s="184" t="s">
        <v>27</v>
      </c>
      <c r="C356" s="188"/>
      <c r="D356" s="189"/>
      <c r="E356" s="190"/>
      <c r="F356" s="191"/>
      <c r="G356" s="191"/>
      <c r="H356" s="191"/>
      <c r="I356" s="191"/>
      <c r="J356" s="191"/>
      <c r="K356" s="191"/>
      <c r="L356" s="192"/>
      <c r="M356" s="191"/>
      <c r="N356" s="191"/>
      <c r="O356" s="188"/>
    </row>
    <row r="357" spans="1:15" ht="15.75" x14ac:dyDescent="0.25">
      <c r="A357" s="87"/>
      <c r="B357" s="85" t="s">
        <v>54</v>
      </c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</row>
    <row r="358" spans="1:15" ht="15.75" x14ac:dyDescent="0.25">
      <c r="A358" s="193"/>
      <c r="B358" s="194" t="s">
        <v>55</v>
      </c>
      <c r="C358" s="132"/>
      <c r="D358" s="195"/>
      <c r="E358" s="196"/>
      <c r="F358" s="193"/>
      <c r="G358" s="197"/>
      <c r="H358" s="193"/>
      <c r="I358" s="193"/>
      <c r="J358" s="193"/>
      <c r="K358" s="193"/>
      <c r="L358" s="153"/>
      <c r="M358" s="198"/>
      <c r="N358" s="198"/>
      <c r="O358" s="132"/>
    </row>
    <row r="359" spans="1:15" ht="15.75" x14ac:dyDescent="0.25">
      <c r="A359" s="181"/>
      <c r="B359" s="186" t="s">
        <v>27</v>
      </c>
      <c r="C359" s="62"/>
      <c r="D359" s="115"/>
      <c r="E359" s="119"/>
      <c r="F359" s="181"/>
      <c r="G359" s="119"/>
      <c r="H359" s="181"/>
      <c r="I359" s="181"/>
      <c r="J359" s="181"/>
      <c r="K359" s="181"/>
      <c r="L359" s="182"/>
      <c r="M359" s="83"/>
      <c r="N359" s="83"/>
      <c r="O359" s="62"/>
    </row>
    <row r="360" spans="1:15" ht="15.75" x14ac:dyDescent="0.25">
      <c r="A360" s="181"/>
      <c r="B360" s="186" t="s">
        <v>56</v>
      </c>
      <c r="C360" s="62"/>
      <c r="D360" s="115"/>
      <c r="E360" s="119"/>
      <c r="F360" s="181"/>
      <c r="G360" s="119"/>
      <c r="H360" s="181"/>
      <c r="I360" s="181"/>
      <c r="J360" s="181"/>
      <c r="K360" s="181"/>
      <c r="L360" s="182"/>
      <c r="M360" s="83"/>
      <c r="N360" s="83"/>
      <c r="O360" s="62"/>
    </row>
    <row r="361" spans="1:15" ht="15.75" x14ac:dyDescent="0.25">
      <c r="A361" s="87"/>
      <c r="B361" s="199"/>
      <c r="C361" s="200" t="s">
        <v>57</v>
      </c>
      <c r="D361" s="201"/>
      <c r="E361" s="201"/>
      <c r="F361" s="201"/>
      <c r="G361" s="201"/>
      <c r="H361" s="201"/>
      <c r="I361" s="201"/>
      <c r="J361" s="201"/>
      <c r="K361" s="201"/>
      <c r="L361" s="201"/>
      <c r="M361" s="201"/>
      <c r="N361" s="201"/>
      <c r="O361" s="14"/>
    </row>
    <row r="362" spans="1:15" ht="22.5" x14ac:dyDescent="0.3">
      <c r="A362" s="87"/>
      <c r="B362" s="199"/>
      <c r="C362" s="202" t="s">
        <v>58</v>
      </c>
      <c r="D362" s="202"/>
      <c r="E362" s="202"/>
      <c r="F362" s="202"/>
      <c r="G362" s="202"/>
      <c r="H362" s="202"/>
      <c r="I362" s="202"/>
      <c r="J362" s="202"/>
      <c r="K362" s="202"/>
      <c r="L362" s="202"/>
      <c r="M362" s="202"/>
      <c r="N362" s="202"/>
      <c r="O362" s="14"/>
    </row>
    <row r="363" spans="1:15" ht="18.75" customHeight="1" x14ac:dyDescent="0.25">
      <c r="C363" s="200" t="s">
        <v>59</v>
      </c>
      <c r="D363" s="200"/>
      <c r="E363" s="200"/>
      <c r="F363" s="200"/>
      <c r="G363" s="200"/>
      <c r="H363" s="200"/>
      <c r="I363" s="200"/>
      <c r="J363" s="200"/>
      <c r="K363" s="200"/>
      <c r="L363" s="200"/>
      <c r="M363" s="200"/>
      <c r="N363" s="200"/>
      <c r="O363" s="2"/>
    </row>
    <row r="364" spans="1:15" ht="18.75" x14ac:dyDescent="0.25">
      <c r="C364" s="203"/>
      <c r="D364" s="203"/>
      <c r="E364" s="203"/>
      <c r="F364" s="203"/>
      <c r="G364" s="203"/>
      <c r="H364" s="203"/>
      <c r="I364" s="203"/>
      <c r="J364" s="203"/>
      <c r="K364" s="203"/>
      <c r="L364" s="203"/>
      <c r="M364" s="203"/>
      <c r="N364" s="203"/>
      <c r="O364" s="2"/>
    </row>
    <row r="365" spans="1:15" ht="48.75" customHeight="1" x14ac:dyDescent="0.25">
      <c r="C365" s="204" t="s">
        <v>60</v>
      </c>
      <c r="E365" s="205"/>
      <c r="F365" s="205"/>
      <c r="G365" s="205"/>
      <c r="H365" s="205"/>
      <c r="I365" s="205"/>
      <c r="J365" s="205" t="s">
        <v>61</v>
      </c>
      <c r="K365" s="205"/>
      <c r="L365" s="203"/>
      <c r="M365" s="203"/>
      <c r="N365" s="203"/>
      <c r="O365" s="2"/>
    </row>
    <row r="366" spans="1:15" ht="18.75" x14ac:dyDescent="0.25">
      <c r="C366" s="206"/>
      <c r="D366" s="207"/>
      <c r="E366" s="206"/>
      <c r="G366" t="s">
        <v>62</v>
      </c>
      <c r="H366" s="206"/>
      <c r="I366" s="206"/>
      <c r="J366" t="s">
        <v>63</v>
      </c>
      <c r="L366" s="203"/>
      <c r="M366" s="203"/>
      <c r="N366" s="203"/>
      <c r="O366" s="2"/>
    </row>
    <row r="367" spans="1:15" ht="18.75" x14ac:dyDescent="0.25">
      <c r="C367" s="206"/>
      <c r="D367" s="207"/>
      <c r="E367" s="206"/>
      <c r="H367" s="206"/>
      <c r="I367" s="206"/>
      <c r="M367" s="203"/>
      <c r="N367" s="203"/>
      <c r="O367" s="2"/>
    </row>
    <row r="368" spans="1:15" ht="18.75" hidden="1" customHeight="1" x14ac:dyDescent="0.25">
      <c r="C368" s="206"/>
      <c r="D368" s="207"/>
      <c r="E368" s="206"/>
      <c r="H368" s="206"/>
      <c r="I368" s="206"/>
      <c r="M368" s="203"/>
      <c r="N368" s="203"/>
      <c r="O368" s="2"/>
    </row>
    <row r="369" spans="3:15" ht="18.75" x14ac:dyDescent="0.25">
      <c r="C369" s="206" t="s">
        <v>64</v>
      </c>
      <c r="D369" s="207"/>
      <c r="E369" s="205"/>
      <c r="F369" s="205"/>
      <c r="G369" s="205"/>
      <c r="H369" s="205"/>
      <c r="I369" s="205"/>
      <c r="J369" s="205" t="s">
        <v>65</v>
      </c>
      <c r="K369" s="205"/>
      <c r="M369" s="203"/>
      <c r="N369" s="203"/>
      <c r="O369" s="2"/>
    </row>
    <row r="370" spans="3:15" ht="18.75" x14ac:dyDescent="0.25">
      <c r="C370" s="206"/>
      <c r="D370" s="207"/>
      <c r="E370" s="206"/>
      <c r="G370" t="s">
        <v>62</v>
      </c>
      <c r="H370" s="206"/>
      <c r="I370" s="206"/>
      <c r="J370" t="s">
        <v>63</v>
      </c>
      <c r="M370" s="203"/>
      <c r="N370" s="203"/>
      <c r="O370" s="2"/>
    </row>
    <row r="371" spans="3:15" ht="42.75" customHeight="1" x14ac:dyDescent="0.2">
      <c r="C371" s="2"/>
      <c r="D371" s="2"/>
      <c r="E371" s="2"/>
      <c r="F371" s="2"/>
      <c r="G371" s="2"/>
      <c r="H371" s="2"/>
      <c r="I371" s="2"/>
      <c r="J371" s="331" t="str">
        <f>$J$1</f>
        <v>ЗАТВЕРДЖЕНО                                                             Наказ Міністерства фінансів України 26.09.2014 N 836</v>
      </c>
      <c r="K371" s="331"/>
      <c r="L371" s="331"/>
      <c r="M371" s="331"/>
      <c r="N371" s="331"/>
    </row>
    <row r="372" spans="3:15" ht="17.25" x14ac:dyDescent="0.25">
      <c r="C372" s="2"/>
      <c r="D372" s="2"/>
      <c r="E372" s="2"/>
      <c r="F372" s="3" t="s">
        <v>1</v>
      </c>
      <c r="G372" s="2"/>
      <c r="H372" s="2"/>
      <c r="I372" s="2"/>
      <c r="J372" s="2"/>
      <c r="K372" s="2"/>
      <c r="L372" s="2"/>
      <c r="M372" s="2"/>
      <c r="N372" s="2"/>
      <c r="O372" s="2"/>
    </row>
    <row r="373" spans="3:15" ht="15.75" x14ac:dyDescent="0.25">
      <c r="C373" s="4" t="str">
        <f>$C$3</f>
        <v>про виконання паспорта бюджетної програми місцевого бюджету станом на _01.01.2019_ року</v>
      </c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2"/>
    </row>
    <row r="374" spans="3:15" ht="15.75" x14ac:dyDescent="0.25">
      <c r="C374" s="5">
        <v>1</v>
      </c>
      <c r="D374" s="6" t="str">
        <f>'[1]нов паспорт'!B543</f>
        <v>О600000</v>
      </c>
      <c r="E374" s="7" t="s">
        <v>3</v>
      </c>
      <c r="F374" s="8"/>
      <c r="G374" s="7"/>
      <c r="H374" s="7"/>
      <c r="I374" s="7"/>
      <c r="J374" s="7"/>
      <c r="K374" s="9"/>
      <c r="L374" s="9"/>
      <c r="M374" s="9"/>
      <c r="N374" s="2"/>
      <c r="O374" s="2"/>
    </row>
    <row r="375" spans="3:15" ht="15.75" x14ac:dyDescent="0.25">
      <c r="C375" s="5"/>
      <c r="D375" s="10" t="s">
        <v>4</v>
      </c>
      <c r="E375" s="11" t="s">
        <v>5</v>
      </c>
      <c r="F375" s="11"/>
      <c r="G375" s="5"/>
      <c r="H375" s="2"/>
      <c r="I375" s="2"/>
      <c r="J375" s="2"/>
      <c r="K375" s="2"/>
      <c r="L375" s="2"/>
      <c r="M375" s="2"/>
      <c r="N375" s="2"/>
      <c r="O375" s="2"/>
    </row>
    <row r="376" spans="3:15" ht="15.75" x14ac:dyDescent="0.25">
      <c r="C376" s="5">
        <v>2</v>
      </c>
      <c r="D376" s="6" t="str">
        <f>'[1]нов паспорт'!B546</f>
        <v>О610000</v>
      </c>
      <c r="E376" s="7" t="s">
        <v>3</v>
      </c>
      <c r="F376" s="8"/>
      <c r="G376" s="7"/>
      <c r="H376" s="7"/>
      <c r="I376" s="7"/>
      <c r="J376" s="7"/>
      <c r="K376" s="9"/>
      <c r="L376" s="2"/>
      <c r="M376" s="2"/>
      <c r="N376" s="2"/>
      <c r="O376" s="2"/>
    </row>
    <row r="377" spans="3:15" ht="15.75" x14ac:dyDescent="0.25">
      <c r="C377" s="5"/>
      <c r="D377" s="10" t="s">
        <v>4</v>
      </c>
      <c r="E377" s="11" t="s">
        <v>6</v>
      </c>
      <c r="F377" s="11"/>
      <c r="G377" s="5"/>
      <c r="H377" s="2"/>
      <c r="I377" s="2"/>
      <c r="J377" s="2"/>
      <c r="K377" s="2"/>
      <c r="L377" s="2"/>
      <c r="M377" s="2"/>
      <c r="N377" s="2"/>
      <c r="O377" s="2"/>
    </row>
    <row r="378" spans="3:15" ht="15.75" x14ac:dyDescent="0.25">
      <c r="C378" s="5">
        <v>3</v>
      </c>
      <c r="D378" s="6" t="str">
        <f>'[1]нов паспорт'!B549</f>
        <v>О611140</v>
      </c>
      <c r="E378" s="12" t="str">
        <f>'[1]нов паспорт'!D549</f>
        <v>0950</v>
      </c>
      <c r="F378" s="214" t="str">
        <f>'[1]нов паспорт'!E549</f>
        <v>Підвищення кваліфікації, перепідготовка кадрів закладами післядипломної освіти</v>
      </c>
      <c r="G378" s="214"/>
      <c r="H378" s="214"/>
      <c r="I378" s="214"/>
      <c r="J378" s="214"/>
      <c r="K378" s="214"/>
      <c r="L378" s="214"/>
      <c r="M378" s="214"/>
      <c r="N378" s="214"/>
      <c r="O378" s="215"/>
    </row>
    <row r="379" spans="3:15" ht="15.75" x14ac:dyDescent="0.25">
      <c r="C379" s="5"/>
      <c r="D379" s="13" t="s">
        <v>4</v>
      </c>
      <c r="E379" s="10" t="s">
        <v>7</v>
      </c>
      <c r="F379" s="217" t="s">
        <v>8</v>
      </c>
      <c r="G379" s="217"/>
      <c r="H379" s="217"/>
      <c r="I379" s="2"/>
      <c r="J379" s="2"/>
      <c r="K379" s="2"/>
      <c r="L379" s="2"/>
      <c r="M379" s="2"/>
      <c r="N379" s="2"/>
      <c r="O379" s="2"/>
    </row>
    <row r="380" spans="3:15" ht="15.75" x14ac:dyDescent="0.25">
      <c r="C380" s="5"/>
      <c r="D380" s="13"/>
      <c r="E380" s="10"/>
      <c r="F380" s="16"/>
      <c r="G380" s="16"/>
      <c r="H380" s="16"/>
      <c r="I380" s="2"/>
      <c r="J380" s="2"/>
      <c r="K380" s="2"/>
      <c r="L380" s="2"/>
      <c r="M380" s="2"/>
      <c r="N380" s="2"/>
      <c r="O380" s="2"/>
    </row>
    <row r="381" spans="3:15" ht="15.75" x14ac:dyDescent="0.25">
      <c r="C381" s="5" t="s">
        <v>9</v>
      </c>
      <c r="D381" s="5"/>
      <c r="E381" s="5"/>
      <c r="F381" s="5"/>
      <c r="G381" s="5"/>
      <c r="H381" s="2"/>
      <c r="I381" s="2"/>
      <c r="J381" s="2"/>
      <c r="K381" s="2"/>
      <c r="L381" s="2"/>
      <c r="M381" s="2"/>
      <c r="N381" s="2"/>
      <c r="O381" s="2"/>
    </row>
    <row r="382" spans="3:15" ht="15.75" x14ac:dyDescent="0.25">
      <c r="C382" s="2"/>
      <c r="D382" s="17"/>
      <c r="E382" s="17"/>
      <c r="F382" s="17"/>
      <c r="G382" s="17"/>
      <c r="H382" s="2"/>
      <c r="I382" s="2"/>
      <c r="J382" s="2"/>
      <c r="K382" s="2"/>
      <c r="L382" s="2"/>
      <c r="M382" s="2"/>
      <c r="N382" s="18" t="s">
        <v>10</v>
      </c>
      <c r="O382" s="2"/>
    </row>
    <row r="383" spans="3:15" ht="27" customHeight="1" x14ac:dyDescent="0.2">
      <c r="C383" s="19" t="s">
        <v>11</v>
      </c>
      <c r="D383" s="19"/>
      <c r="E383" s="19"/>
      <c r="F383" s="19"/>
      <c r="G383" s="19"/>
      <c r="H383" s="19"/>
      <c r="I383" s="19" t="s">
        <v>12</v>
      </c>
      <c r="J383" s="19"/>
      <c r="K383" s="19"/>
      <c r="L383" s="19" t="s">
        <v>13</v>
      </c>
      <c r="M383" s="19"/>
      <c r="N383" s="19"/>
      <c r="O383" s="2"/>
    </row>
    <row r="384" spans="3:15" ht="24" x14ac:dyDescent="0.2">
      <c r="C384" s="21" t="s">
        <v>14</v>
      </c>
      <c r="D384" s="21"/>
      <c r="E384" s="21" t="s">
        <v>15</v>
      </c>
      <c r="F384" s="21"/>
      <c r="G384" s="21" t="s">
        <v>16</v>
      </c>
      <c r="H384" s="21"/>
      <c r="I384" s="22" t="s">
        <v>14</v>
      </c>
      <c r="J384" s="23" t="s">
        <v>15</v>
      </c>
      <c r="K384" s="23" t="s">
        <v>16</v>
      </c>
      <c r="L384" s="23" t="s">
        <v>14</v>
      </c>
      <c r="M384" s="23" t="s">
        <v>15</v>
      </c>
      <c r="N384" s="24" t="s">
        <v>16</v>
      </c>
      <c r="O384" s="2"/>
    </row>
    <row r="385" spans="1:15" ht="15.75" x14ac:dyDescent="0.25">
      <c r="C385" s="25">
        <v>1</v>
      </c>
      <c r="D385" s="25"/>
      <c r="E385" s="25">
        <v>2</v>
      </c>
      <c r="F385" s="25"/>
      <c r="G385" s="25">
        <v>3</v>
      </c>
      <c r="H385" s="25"/>
      <c r="I385" s="26">
        <v>4</v>
      </c>
      <c r="J385" s="27">
        <v>5</v>
      </c>
      <c r="K385" s="27">
        <v>6</v>
      </c>
      <c r="L385" s="27">
        <v>7</v>
      </c>
      <c r="M385" s="27">
        <v>8</v>
      </c>
      <c r="N385" s="27">
        <v>9</v>
      </c>
      <c r="O385" s="2"/>
    </row>
    <row r="386" spans="1:15" ht="15.75" x14ac:dyDescent="0.25">
      <c r="C386" s="219">
        <f>'[1]нов паспорт'!K583</f>
        <v>51.8</v>
      </c>
      <c r="D386" s="219"/>
      <c r="E386" s="28">
        <f>'[1]нов паспорт'!L583</f>
        <v>0</v>
      </c>
      <c r="F386" s="28"/>
      <c r="G386" s="28">
        <f>C386+E386</f>
        <v>51.8</v>
      </c>
      <c r="H386" s="219"/>
      <c r="I386" s="63">
        <v>51.8</v>
      </c>
      <c r="J386" s="63">
        <v>0</v>
      </c>
      <c r="K386" s="63">
        <f>I386+J386</f>
        <v>51.8</v>
      </c>
      <c r="L386" s="63">
        <f>I386-C386</f>
        <v>0</v>
      </c>
      <c r="M386" s="63">
        <f>J386-E386</f>
        <v>0</v>
      </c>
      <c r="N386" s="62">
        <f>K386-G386</f>
        <v>0</v>
      </c>
      <c r="O386" s="2"/>
    </row>
    <row r="387" spans="1:15" ht="15.75" x14ac:dyDescent="0.25">
      <c r="C387" s="309"/>
      <c r="D387" s="309"/>
      <c r="E387" s="309"/>
      <c r="F387" s="309"/>
      <c r="G387" s="309"/>
      <c r="H387" s="309"/>
      <c r="I387" s="309"/>
      <c r="J387" s="309"/>
      <c r="K387" s="309"/>
      <c r="L387" s="309"/>
      <c r="M387" s="309"/>
      <c r="N387" s="2"/>
      <c r="O387" s="2"/>
    </row>
    <row r="388" spans="1:15" ht="15.75" x14ac:dyDescent="0.25">
      <c r="C388" s="32" t="str">
        <f>C152</f>
        <v>5. Обсяги фінансування бюджетної програми за звітний період у розрізі завдань: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2"/>
    </row>
    <row r="389" spans="1:15" ht="15.75" x14ac:dyDescent="0.25">
      <c r="C389" s="3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4" t="s">
        <v>10</v>
      </c>
      <c r="O389" s="2"/>
    </row>
    <row r="390" spans="1:15" ht="45.75" customHeight="1" x14ac:dyDescent="0.2">
      <c r="A390" s="35" t="s">
        <v>18</v>
      </c>
      <c r="B390" s="36" t="s">
        <v>19</v>
      </c>
      <c r="C390" s="37" t="s">
        <v>20</v>
      </c>
      <c r="D390" s="38" t="s">
        <v>21</v>
      </c>
      <c r="E390" s="38"/>
      <c r="F390" s="39" t="s">
        <v>22</v>
      </c>
      <c r="G390" s="40"/>
      <c r="H390" s="41"/>
      <c r="I390" s="39" t="s">
        <v>23</v>
      </c>
      <c r="J390" s="40"/>
      <c r="K390" s="41"/>
      <c r="L390" s="42" t="s">
        <v>13</v>
      </c>
      <c r="M390" s="42"/>
      <c r="N390" s="42"/>
      <c r="O390" s="2"/>
    </row>
    <row r="391" spans="1:15" ht="24" x14ac:dyDescent="0.2">
      <c r="A391" s="35"/>
      <c r="B391" s="36"/>
      <c r="C391" s="37"/>
      <c r="D391" s="38"/>
      <c r="E391" s="38"/>
      <c r="F391" s="43" t="s">
        <v>14</v>
      </c>
      <c r="G391" s="43" t="s">
        <v>15</v>
      </c>
      <c r="H391" s="43" t="s">
        <v>16</v>
      </c>
      <c r="I391" s="43" t="s">
        <v>14</v>
      </c>
      <c r="J391" s="43" t="s">
        <v>15</v>
      </c>
      <c r="K391" s="43" t="s">
        <v>16</v>
      </c>
      <c r="L391" s="43" t="s">
        <v>14</v>
      </c>
      <c r="M391" s="43" t="s">
        <v>15</v>
      </c>
      <c r="N391" s="43" t="s">
        <v>16</v>
      </c>
      <c r="O391" s="2"/>
    </row>
    <row r="392" spans="1:15" ht="15.75" x14ac:dyDescent="0.2">
      <c r="A392" s="44">
        <v>1</v>
      </c>
      <c r="B392" s="45">
        <v>2</v>
      </c>
      <c r="C392" s="46">
        <v>3</v>
      </c>
      <c r="D392" s="47">
        <v>4</v>
      </c>
      <c r="E392" s="47"/>
      <c r="F392" s="46">
        <v>5</v>
      </c>
      <c r="G392" s="44">
        <v>6</v>
      </c>
      <c r="H392" s="46">
        <v>7</v>
      </c>
      <c r="I392" s="44">
        <v>8</v>
      </c>
      <c r="J392" s="46">
        <v>9</v>
      </c>
      <c r="K392" s="44">
        <v>10</v>
      </c>
      <c r="L392" s="46">
        <v>11</v>
      </c>
      <c r="M392" s="44">
        <v>12</v>
      </c>
      <c r="N392" s="46">
        <v>13</v>
      </c>
      <c r="O392" s="2"/>
    </row>
    <row r="393" spans="1:15" ht="29.25" customHeight="1" x14ac:dyDescent="0.25">
      <c r="A393" s="48">
        <v>1</v>
      </c>
      <c r="B393" s="48" t="str">
        <f>D378</f>
        <v>О611140</v>
      </c>
      <c r="C393" s="48" t="str">
        <f>E378</f>
        <v>0950</v>
      </c>
      <c r="D393" s="313" t="str">
        <f>'[1]нов паспорт'!D581</f>
        <v xml:space="preserve">Забезпечити реалізацію інших заходів з післядипломної освіти </v>
      </c>
      <c r="E393" s="313"/>
      <c r="F393" s="83">
        <f>'[1]нов паспорт'!K581</f>
        <v>51.8</v>
      </c>
      <c r="G393" s="54">
        <f>'[1]нов паспорт'!L581</f>
        <v>0</v>
      </c>
      <c r="H393" s="82">
        <f>SUM(F393:G393)</f>
        <v>51.8</v>
      </c>
      <c r="I393" s="63">
        <f>I386</f>
        <v>51.8</v>
      </c>
      <c r="J393" s="63">
        <f>J386</f>
        <v>0</v>
      </c>
      <c r="K393" s="83">
        <f>SUM(I393:J393)</f>
        <v>51.8</v>
      </c>
      <c r="L393" s="312">
        <f t="shared" ref="L393:N394" si="8">I393-F393</f>
        <v>0</v>
      </c>
      <c r="M393" s="312">
        <f t="shared" si="8"/>
        <v>0</v>
      </c>
      <c r="N393" s="312">
        <f t="shared" si="8"/>
        <v>0</v>
      </c>
      <c r="O393" s="2"/>
    </row>
    <row r="394" spans="1:15" ht="15.75" x14ac:dyDescent="0.25">
      <c r="A394" s="48"/>
      <c r="B394" s="48"/>
      <c r="C394" s="83"/>
      <c r="D394" s="313"/>
      <c r="E394" s="313"/>
      <c r="F394" s="83"/>
      <c r="G394" s="83"/>
      <c r="H394" s="314">
        <f>SUM(F394:G394)</f>
        <v>0</v>
      </c>
      <c r="I394" s="63"/>
      <c r="J394" s="63"/>
      <c r="K394" s="54">
        <f>SUM(I394:J394)</f>
        <v>0</v>
      </c>
      <c r="L394" s="312">
        <f t="shared" si="8"/>
        <v>0</v>
      </c>
      <c r="M394" s="312">
        <f t="shared" si="8"/>
        <v>0</v>
      </c>
      <c r="N394" s="312">
        <f t="shared" si="8"/>
        <v>0</v>
      </c>
      <c r="O394" s="2"/>
    </row>
    <row r="395" spans="1:15" ht="15.75" x14ac:dyDescent="0.25">
      <c r="A395" s="48"/>
      <c r="B395" s="48"/>
      <c r="C395" s="83"/>
      <c r="D395" s="65" t="s">
        <v>16</v>
      </c>
      <c r="E395" s="65"/>
      <c r="F395" s="83">
        <f t="shared" ref="F395:N395" si="9">SUM(F393:F394)</f>
        <v>51.8</v>
      </c>
      <c r="G395" s="83">
        <f t="shared" si="9"/>
        <v>0</v>
      </c>
      <c r="H395" s="82">
        <f t="shared" si="9"/>
        <v>51.8</v>
      </c>
      <c r="I395" s="82">
        <f t="shared" si="9"/>
        <v>51.8</v>
      </c>
      <c r="J395" s="82">
        <f t="shared" si="9"/>
        <v>0</v>
      </c>
      <c r="K395" s="82">
        <f t="shared" si="9"/>
        <v>51.8</v>
      </c>
      <c r="L395" s="314">
        <f t="shared" si="9"/>
        <v>0</v>
      </c>
      <c r="M395" s="314">
        <f t="shared" si="9"/>
        <v>0</v>
      </c>
      <c r="N395" s="314">
        <f t="shared" si="9"/>
        <v>0</v>
      </c>
      <c r="O395" s="2"/>
    </row>
    <row r="396" spans="1:15" ht="18.75" x14ac:dyDescent="0.25"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2"/>
      <c r="O396" s="2"/>
    </row>
    <row r="397" spans="1:15" ht="15.75" x14ac:dyDescent="0.25">
      <c r="C397" s="88" t="s">
        <v>25</v>
      </c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2"/>
      <c r="O397" s="2"/>
    </row>
    <row r="398" spans="1:15" x14ac:dyDescent="0.2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4" t="s">
        <v>10</v>
      </c>
      <c r="O398" s="2"/>
    </row>
    <row r="399" spans="1:15" ht="36" customHeight="1" x14ac:dyDescent="0.2">
      <c r="C399" s="68" t="s">
        <v>26</v>
      </c>
      <c r="D399" s="69"/>
      <c r="E399" s="70"/>
      <c r="F399" s="51" t="s">
        <v>22</v>
      </c>
      <c r="G399" s="71"/>
      <c r="H399" s="52"/>
      <c r="I399" s="39" t="s">
        <v>23</v>
      </c>
      <c r="J399" s="40"/>
      <c r="K399" s="41"/>
      <c r="L399" s="72" t="s">
        <v>13</v>
      </c>
      <c r="M399" s="73"/>
      <c r="N399" s="74"/>
      <c r="O399" s="2"/>
    </row>
    <row r="400" spans="1:15" ht="30" x14ac:dyDescent="0.2">
      <c r="C400" s="75"/>
      <c r="D400" s="76"/>
      <c r="E400" s="77"/>
      <c r="F400" s="78" t="s">
        <v>14</v>
      </c>
      <c r="G400" s="78" t="s">
        <v>15</v>
      </c>
      <c r="H400" s="78" t="s">
        <v>16</v>
      </c>
      <c r="I400" s="78" t="s">
        <v>14</v>
      </c>
      <c r="J400" s="78" t="s">
        <v>15</v>
      </c>
      <c r="K400" s="78" t="s">
        <v>16</v>
      </c>
      <c r="L400" s="78" t="s">
        <v>14</v>
      </c>
      <c r="M400" s="78" t="s">
        <v>15</v>
      </c>
      <c r="N400" s="78" t="s">
        <v>16</v>
      </c>
      <c r="O400" s="2"/>
    </row>
    <row r="401" spans="2:15" ht="15.75" x14ac:dyDescent="0.25">
      <c r="C401" s="79">
        <v>1</v>
      </c>
      <c r="D401" s="80"/>
      <c r="E401" s="81"/>
      <c r="F401" s="82">
        <v>2</v>
      </c>
      <c r="G401" s="82">
        <v>3</v>
      </c>
      <c r="H401" s="82">
        <v>4</v>
      </c>
      <c r="I401" s="82">
        <v>5</v>
      </c>
      <c r="J401" s="82">
        <v>6</v>
      </c>
      <c r="K401" s="82">
        <v>7</v>
      </c>
      <c r="L401" s="82">
        <v>8</v>
      </c>
      <c r="M401" s="82">
        <v>9</v>
      </c>
      <c r="N401" s="82">
        <v>10</v>
      </c>
      <c r="O401" s="2"/>
    </row>
    <row r="402" spans="2:15" ht="15.75" x14ac:dyDescent="0.25">
      <c r="C402" s="120" t="s">
        <v>77</v>
      </c>
      <c r="D402" s="120"/>
      <c r="E402" s="120"/>
      <c r="F402" s="115"/>
      <c r="G402" s="181"/>
      <c r="H402" s="181"/>
      <c r="I402" s="181"/>
      <c r="J402" s="181"/>
      <c r="K402" s="181"/>
      <c r="L402" s="181"/>
      <c r="M402" s="181"/>
      <c r="N402" s="181"/>
      <c r="O402" s="2"/>
    </row>
    <row r="403" spans="2:15" ht="15.75" x14ac:dyDescent="0.25">
      <c r="C403" s="120" t="s">
        <v>49</v>
      </c>
      <c r="D403" s="120"/>
      <c r="E403" s="120"/>
      <c r="F403" s="115"/>
      <c r="G403" s="181"/>
      <c r="H403" s="181"/>
      <c r="I403" s="181"/>
      <c r="J403" s="181"/>
      <c r="K403" s="181"/>
      <c r="L403" s="181"/>
      <c r="M403" s="181"/>
      <c r="N403" s="181"/>
      <c r="O403" s="2"/>
    </row>
    <row r="404" spans="2:15" ht="15.75" x14ac:dyDescent="0.25">
      <c r="C404" s="120" t="s">
        <v>78</v>
      </c>
      <c r="D404" s="120"/>
      <c r="E404" s="120"/>
      <c r="F404" s="115"/>
      <c r="G404" s="181"/>
      <c r="H404" s="181"/>
      <c r="I404" s="181"/>
      <c r="J404" s="181"/>
      <c r="K404" s="181"/>
      <c r="L404" s="181"/>
      <c r="M404" s="181"/>
      <c r="N404" s="181"/>
      <c r="O404" s="2"/>
    </row>
    <row r="405" spans="2:15" ht="15.75" x14ac:dyDescent="0.25">
      <c r="C405" s="85" t="s">
        <v>27</v>
      </c>
      <c r="D405" s="85"/>
      <c r="E405" s="85"/>
      <c r="F405" s="115"/>
      <c r="G405" s="181"/>
      <c r="H405" s="181"/>
      <c r="I405" s="181"/>
      <c r="J405" s="181"/>
      <c r="K405" s="181"/>
      <c r="L405" s="181"/>
      <c r="M405" s="181"/>
      <c r="N405" s="181"/>
      <c r="O405" s="2"/>
    </row>
    <row r="406" spans="2:15" ht="15.75" x14ac:dyDescent="0.25">
      <c r="C406" s="85" t="s">
        <v>24</v>
      </c>
      <c r="D406" s="85"/>
      <c r="E406" s="85"/>
      <c r="F406" s="115"/>
      <c r="G406" s="181"/>
      <c r="H406" s="181"/>
      <c r="I406" s="181"/>
      <c r="J406" s="181"/>
      <c r="K406" s="181"/>
      <c r="L406" s="181"/>
      <c r="M406" s="181"/>
      <c r="N406" s="181"/>
      <c r="O406" s="2"/>
    </row>
    <row r="407" spans="2:15" ht="15.75" x14ac:dyDescent="0.25">
      <c r="C407" s="3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2:15" ht="15.75" x14ac:dyDescent="0.25">
      <c r="C408" s="88" t="s">
        <v>28</v>
      </c>
      <c r="D408" s="88"/>
      <c r="E408" s="88"/>
      <c r="F408" s="88"/>
      <c r="G408" s="88"/>
      <c r="H408" s="88"/>
      <c r="I408" s="88"/>
      <c r="J408" s="88"/>
      <c r="K408" s="2"/>
      <c r="L408" s="2"/>
      <c r="M408" s="2"/>
      <c r="N408" s="2"/>
      <c r="O408" s="2"/>
    </row>
    <row r="409" spans="2:15" ht="15.75" x14ac:dyDescent="0.25">
      <c r="C409" s="3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2:15" x14ac:dyDescent="0.2">
      <c r="B410" s="35" t="s">
        <v>18</v>
      </c>
      <c r="C410" s="89" t="s">
        <v>19</v>
      </c>
      <c r="D410" s="42" t="s">
        <v>29</v>
      </c>
      <c r="E410" s="42"/>
      <c r="F410" s="42"/>
      <c r="G410" s="42"/>
      <c r="H410" s="38" t="s">
        <v>30</v>
      </c>
      <c r="I410" s="38" t="s">
        <v>31</v>
      </c>
      <c r="J410" s="38" t="s">
        <v>22</v>
      </c>
      <c r="K410" s="38"/>
      <c r="L410" s="38" t="s">
        <v>32</v>
      </c>
      <c r="M410" s="38"/>
      <c r="N410" s="42" t="s">
        <v>13</v>
      </c>
      <c r="O410" s="2"/>
    </row>
    <row r="411" spans="2:15" x14ac:dyDescent="0.2">
      <c r="B411" s="35"/>
      <c r="C411" s="91"/>
      <c r="D411" s="42"/>
      <c r="E411" s="42"/>
      <c r="F411" s="42"/>
      <c r="G411" s="42"/>
      <c r="H411" s="38"/>
      <c r="I411" s="38"/>
      <c r="J411" s="38"/>
      <c r="K411" s="38"/>
      <c r="L411" s="38"/>
      <c r="M411" s="38"/>
      <c r="N411" s="42"/>
      <c r="O411" s="2"/>
    </row>
    <row r="412" spans="2:15" ht="15.75" x14ac:dyDescent="0.2">
      <c r="B412" s="92">
        <v>1</v>
      </c>
      <c r="C412" s="93">
        <v>2</v>
      </c>
      <c r="D412" s="36">
        <v>3</v>
      </c>
      <c r="E412" s="36"/>
      <c r="F412" s="36"/>
      <c r="G412" s="36"/>
      <c r="H412" s="94">
        <v>4</v>
      </c>
      <c r="I412" s="94">
        <v>5</v>
      </c>
      <c r="J412" s="95">
        <v>6</v>
      </c>
      <c r="K412" s="95"/>
      <c r="L412" s="95">
        <v>7</v>
      </c>
      <c r="M412" s="95"/>
      <c r="N412" s="93">
        <v>8</v>
      </c>
      <c r="O412" s="2"/>
    </row>
    <row r="413" spans="2:15" ht="18" customHeight="1" x14ac:dyDescent="0.2">
      <c r="B413" s="48"/>
      <c r="C413" s="96" t="str">
        <f>D378</f>
        <v>О611140</v>
      </c>
      <c r="D413" s="96" t="str">
        <f>'[1]нов паспорт'!C596</f>
        <v xml:space="preserve">Завдання1:                         </v>
      </c>
      <c r="E413" s="315" t="str">
        <f>'[1]нов паспорт'!D596</f>
        <v xml:space="preserve">Забезпечити реалізацію інших заходів з післядипломної освіти </v>
      </c>
      <c r="F413" s="315"/>
      <c r="G413" s="315"/>
      <c r="H413" s="315"/>
      <c r="I413" s="315"/>
      <c r="J413" s="315"/>
      <c r="K413" s="315"/>
      <c r="L413" s="315"/>
      <c r="M413" s="315"/>
      <c r="N413" s="316"/>
      <c r="O413" s="2"/>
    </row>
    <row r="414" spans="2:15" ht="15.75" x14ac:dyDescent="0.25">
      <c r="B414" s="100">
        <v>1</v>
      </c>
      <c r="C414" s="101"/>
      <c r="D414" s="102" t="s">
        <v>33</v>
      </c>
      <c r="E414" s="102"/>
      <c r="F414" s="102"/>
      <c r="G414" s="102"/>
      <c r="H414" s="103"/>
      <c r="I414" s="103"/>
      <c r="J414" s="104"/>
      <c r="K414" s="104"/>
      <c r="L414" s="104"/>
      <c r="M414" s="104"/>
      <c r="N414" s="62"/>
      <c r="O414" s="2"/>
    </row>
    <row r="415" spans="2:15" ht="13.5" customHeight="1" x14ac:dyDescent="0.25">
      <c r="B415" s="48"/>
      <c r="C415" s="54"/>
      <c r="D415" s="317" t="str">
        <f>'[1]нов паспорт'!C598</f>
        <v>обсяг видатків</v>
      </c>
      <c r="E415" s="318"/>
      <c r="F415" s="318"/>
      <c r="G415" s="319"/>
      <c r="H415" s="332" t="str">
        <f>'[1]нов паспорт'!J598</f>
        <v>тис.грн.</v>
      </c>
      <c r="I415" s="332" t="str">
        <f>'[1]нов паспорт'!K598</f>
        <v>кошторис</v>
      </c>
      <c r="J415" s="104">
        <f>'[1]нов паспорт'!L598</f>
        <v>51.8</v>
      </c>
      <c r="K415" s="104"/>
      <c r="L415" s="104">
        <f>K393</f>
        <v>51.8</v>
      </c>
      <c r="M415" s="104"/>
      <c r="N415" s="62">
        <f t="shared" ref="N415:N423" si="10">L415-J415</f>
        <v>0</v>
      </c>
      <c r="O415" s="2"/>
    </row>
    <row r="416" spans="2:15" ht="23.25" hidden="1" customHeight="1" x14ac:dyDescent="0.25">
      <c r="B416" s="48"/>
      <c r="C416" s="54"/>
      <c r="D416" s="317" t="str">
        <f>'[1]нов паспорт'!C599</f>
        <v>кількість закладів</v>
      </c>
      <c r="E416" s="318"/>
      <c r="F416" s="318"/>
      <c r="G416" s="319"/>
      <c r="H416" s="332" t="str">
        <f>'[1]нов паспорт'!J599</f>
        <v>од.</v>
      </c>
      <c r="I416" s="111" t="str">
        <f>'[1]нов паспорт'!K599</f>
        <v>не передбачено звітністю</v>
      </c>
      <c r="J416" s="104">
        <f>'[1]нов паспорт'!L599</f>
        <v>0</v>
      </c>
      <c r="K416" s="104"/>
      <c r="L416" s="104">
        <f t="shared" ref="L416:L423" si="11">J416</f>
        <v>0</v>
      </c>
      <c r="M416" s="104"/>
      <c r="N416" s="62">
        <f t="shared" si="10"/>
        <v>0</v>
      </c>
      <c r="O416" s="2"/>
    </row>
    <row r="417" spans="2:16" ht="23.25" hidden="1" customHeight="1" x14ac:dyDescent="0.25">
      <c r="B417" s="48"/>
      <c r="C417" s="54"/>
      <c r="D417" s="317" t="str">
        <f>'[1]нов паспорт'!C600</f>
        <v xml:space="preserve">всього - середньорічне   число ставок /штатних одиниць ,     </v>
      </c>
      <c r="E417" s="318"/>
      <c r="F417" s="318"/>
      <c r="G417" s="319"/>
      <c r="H417" s="332" t="str">
        <f>'[1]нов паспорт'!J600</f>
        <v>од.</v>
      </c>
      <c r="I417" s="111" t="str">
        <f>'[1]нов паспорт'!K600</f>
        <v>не передбачено звітністю</v>
      </c>
      <c r="J417" s="104">
        <f>'[1]нов паспорт'!L600</f>
        <v>0</v>
      </c>
      <c r="K417" s="104"/>
      <c r="L417" s="104">
        <f t="shared" si="11"/>
        <v>0</v>
      </c>
      <c r="M417" s="104"/>
      <c r="N417" s="62">
        <f t="shared" si="10"/>
        <v>0</v>
      </c>
      <c r="O417" s="2"/>
    </row>
    <row r="418" spans="2:16" ht="15.75" hidden="1" customHeight="1" x14ac:dyDescent="0.25">
      <c r="B418" s="48"/>
      <c r="C418" s="54"/>
      <c r="D418" s="317" t="str">
        <f>'[1]нов паспорт'!C601</f>
        <v>у тому числі:</v>
      </c>
      <c r="E418" s="318"/>
      <c r="F418" s="318"/>
      <c r="G418" s="319"/>
      <c r="H418" s="332"/>
      <c r="I418" s="111"/>
      <c r="J418" s="104">
        <f>'[1]нов паспорт'!L601</f>
        <v>0</v>
      </c>
      <c r="K418" s="104"/>
      <c r="L418" s="104">
        <f t="shared" si="11"/>
        <v>0</v>
      </c>
      <c r="M418" s="104"/>
      <c r="N418" s="62">
        <f t="shared" si="10"/>
        <v>0</v>
      </c>
      <c r="O418" s="2"/>
    </row>
    <row r="419" spans="2:16" ht="23.25" hidden="1" customHeight="1" x14ac:dyDescent="0.25">
      <c r="B419" s="48"/>
      <c r="C419" s="54"/>
      <c r="D419" s="317" t="str">
        <f>'[1]нов паспорт'!C602</f>
        <v xml:space="preserve"> педагогічного   персоналу     </v>
      </c>
      <c r="E419" s="318"/>
      <c r="F419" s="318"/>
      <c r="G419" s="319"/>
      <c r="H419" s="332" t="str">
        <f>'[1]нов паспорт'!J602</f>
        <v>од.</v>
      </c>
      <c r="I419" s="111" t="str">
        <f>'[1]нов паспорт'!K602</f>
        <v>не передбачено звітністю</v>
      </c>
      <c r="J419" s="104">
        <f>'[1]нов паспорт'!L602</f>
        <v>0</v>
      </c>
      <c r="K419" s="104"/>
      <c r="L419" s="104">
        <f t="shared" si="11"/>
        <v>0</v>
      </c>
      <c r="M419" s="104"/>
      <c r="N419" s="62">
        <f t="shared" si="10"/>
        <v>0</v>
      </c>
      <c r="O419" s="2"/>
    </row>
    <row r="420" spans="2:16" ht="27" hidden="1" customHeight="1" x14ac:dyDescent="0.25">
      <c r="B420" s="48"/>
      <c r="C420" s="54"/>
      <c r="D420" s="317" t="str">
        <f>'[1]нов паспорт'!C603</f>
        <v xml:space="preserve"> адмін-персоналу, за умовами  оплати віднесених до педагогічного персоналу      </v>
      </c>
      <c r="E420" s="318"/>
      <c r="F420" s="318"/>
      <c r="G420" s="319"/>
      <c r="H420" s="332" t="str">
        <f>'[1]нов паспорт'!J603</f>
        <v>од.</v>
      </c>
      <c r="I420" s="111" t="str">
        <f>'[1]нов паспорт'!K603</f>
        <v>не передбачено звітністю</v>
      </c>
      <c r="J420" s="104">
        <f>'[1]нов паспорт'!L603</f>
        <v>0</v>
      </c>
      <c r="K420" s="104"/>
      <c r="L420" s="104">
        <f t="shared" si="11"/>
        <v>0</v>
      </c>
      <c r="M420" s="104"/>
      <c r="N420" s="62">
        <f t="shared" si="10"/>
        <v>0</v>
      </c>
      <c r="O420" s="2"/>
    </row>
    <row r="421" spans="2:16" ht="23.25" hidden="1" customHeight="1" x14ac:dyDescent="0.25">
      <c r="B421" s="48"/>
      <c r="C421" s="54"/>
      <c r="D421" s="317" t="str">
        <f>'[1]нов паспорт'!C604</f>
        <v>майстрів виробничого навчання</v>
      </c>
      <c r="E421" s="318"/>
      <c r="F421" s="318"/>
      <c r="G421" s="319"/>
      <c r="H421" s="332" t="str">
        <f>'[1]нов паспорт'!J604</f>
        <v>од.</v>
      </c>
      <c r="I421" s="111" t="str">
        <f>'[1]нов паспорт'!K604</f>
        <v>не передбачено звітністю</v>
      </c>
      <c r="J421" s="104">
        <f>'[1]нов паспорт'!L604</f>
        <v>0</v>
      </c>
      <c r="K421" s="104"/>
      <c r="L421" s="104">
        <f t="shared" si="11"/>
        <v>0</v>
      </c>
      <c r="M421" s="104"/>
      <c r="N421" s="62">
        <f t="shared" si="10"/>
        <v>0</v>
      </c>
      <c r="O421" s="2"/>
    </row>
    <row r="422" spans="2:16" ht="23.25" hidden="1" customHeight="1" x14ac:dyDescent="0.25">
      <c r="B422" s="48"/>
      <c r="C422" s="54"/>
      <c r="D422" s="317" t="str">
        <f>'[1]нов паспорт'!C605</f>
        <v xml:space="preserve"> спеціалістів   </v>
      </c>
      <c r="E422" s="318"/>
      <c r="F422" s="318"/>
      <c r="G422" s="319"/>
      <c r="H422" s="332" t="str">
        <f>'[1]нов паспорт'!J605</f>
        <v>од.</v>
      </c>
      <c r="I422" s="111" t="str">
        <f>'[1]нов паспорт'!K605</f>
        <v>не передбачено звітністю</v>
      </c>
      <c r="J422" s="104">
        <f>'[1]нов паспорт'!L605</f>
        <v>0</v>
      </c>
      <c r="K422" s="104"/>
      <c r="L422" s="104">
        <f t="shared" si="11"/>
        <v>0</v>
      </c>
      <c r="M422" s="104"/>
      <c r="N422" s="62">
        <f t="shared" si="10"/>
        <v>0</v>
      </c>
      <c r="O422" s="2"/>
    </row>
    <row r="423" spans="2:16" ht="23.25" hidden="1" customHeight="1" x14ac:dyDescent="0.25">
      <c r="B423" s="48"/>
      <c r="C423" s="54"/>
      <c r="D423" s="317" t="str">
        <f>'[1]нов паспорт'!C606</f>
        <v xml:space="preserve"> робітників </v>
      </c>
      <c r="E423" s="318"/>
      <c r="F423" s="318"/>
      <c r="G423" s="319"/>
      <c r="H423" s="332" t="str">
        <f>'[1]нов паспорт'!J606</f>
        <v>од.</v>
      </c>
      <c r="I423" s="111" t="str">
        <f>'[1]нов паспорт'!K606</f>
        <v>не передбачено звітністю</v>
      </c>
      <c r="J423" s="104">
        <f>'[1]нов паспорт'!L606</f>
        <v>0</v>
      </c>
      <c r="K423" s="104"/>
      <c r="L423" s="104">
        <f t="shared" si="11"/>
        <v>0</v>
      </c>
      <c r="M423" s="104"/>
      <c r="N423" s="62">
        <f t="shared" si="10"/>
        <v>0</v>
      </c>
      <c r="O423" s="2"/>
    </row>
    <row r="424" spans="2:16" ht="15" x14ac:dyDescent="0.25">
      <c r="B424" s="48"/>
      <c r="C424" s="320" t="s">
        <v>34</v>
      </c>
      <c r="D424" s="321"/>
      <c r="E424" s="321"/>
      <c r="F424" s="321"/>
      <c r="G424" s="321"/>
      <c r="H424" s="321"/>
      <c r="I424" s="321"/>
      <c r="J424" s="321"/>
      <c r="K424" s="321"/>
      <c r="L424" s="321"/>
      <c r="M424" s="321"/>
      <c r="N424" s="321"/>
      <c r="O424" s="2"/>
    </row>
    <row r="425" spans="2:16" ht="15.75" x14ac:dyDescent="0.25">
      <c r="B425" s="100">
        <v>2</v>
      </c>
      <c r="C425" s="115"/>
      <c r="D425" s="116" t="s">
        <v>35</v>
      </c>
      <c r="E425" s="117"/>
      <c r="F425" s="117"/>
      <c r="G425" s="118"/>
      <c r="H425" s="119"/>
      <c r="I425" s="119"/>
      <c r="J425" s="104"/>
      <c r="K425" s="104"/>
      <c r="L425" s="104"/>
      <c r="M425" s="104"/>
      <c r="N425" s="62"/>
      <c r="O425" s="2"/>
    </row>
    <row r="426" spans="2:16" ht="29.25" customHeight="1" x14ac:dyDescent="0.25">
      <c r="B426" s="100"/>
      <c r="C426" s="54"/>
      <c r="D426" s="85" t="str">
        <f>'[1]нов паспорт'!C604</f>
        <v>майстрів виробничого навчання</v>
      </c>
      <c r="E426" s="85"/>
      <c r="F426" s="85"/>
      <c r="G426" s="85"/>
      <c r="H426" s="103" t="str">
        <f>'[1]нов паспорт'!J604</f>
        <v>од.</v>
      </c>
      <c r="I426" s="103" t="str">
        <f>'[1]нов паспорт'!K604</f>
        <v>не передбачено звітністю</v>
      </c>
      <c r="J426" s="104">
        <f>'[1]нов паспорт'!L604</f>
        <v>0</v>
      </c>
      <c r="K426" s="104"/>
      <c r="L426" s="104">
        <f>J426</f>
        <v>0</v>
      </c>
      <c r="M426" s="104"/>
      <c r="N426" s="62">
        <f>L426-J426</f>
        <v>0</v>
      </c>
      <c r="O426" s="2"/>
    </row>
    <row r="427" spans="2:16" ht="29.25" customHeight="1" x14ac:dyDescent="0.25">
      <c r="B427" s="100"/>
      <c r="C427" s="54"/>
      <c r="D427" s="85" t="str">
        <f>'[1]нов паспорт'!C605</f>
        <v xml:space="preserve"> спеціалістів   </v>
      </c>
      <c r="E427" s="85"/>
      <c r="F427" s="85"/>
      <c r="G427" s="85"/>
      <c r="H427" s="103" t="str">
        <f>'[1]нов паспорт'!J605</f>
        <v>од.</v>
      </c>
      <c r="I427" s="103" t="str">
        <f>'[1]нов паспорт'!K605</f>
        <v>не передбачено звітністю</v>
      </c>
      <c r="J427" s="104">
        <f>'[1]нов паспорт'!L605</f>
        <v>0</v>
      </c>
      <c r="K427" s="104"/>
      <c r="L427" s="104">
        <f>J427</f>
        <v>0</v>
      </c>
      <c r="M427" s="104"/>
      <c r="N427" s="62">
        <f>L427-J427</f>
        <v>0</v>
      </c>
      <c r="O427" s="2"/>
    </row>
    <row r="428" spans="2:16" ht="15.75" x14ac:dyDescent="0.25">
      <c r="B428" s="83">
        <v>3</v>
      </c>
      <c r="C428" s="126"/>
      <c r="D428" s="127" t="s">
        <v>36</v>
      </c>
      <c r="E428" s="128"/>
      <c r="F428" s="128"/>
      <c r="G428" s="129"/>
      <c r="H428" s="130"/>
      <c r="I428" s="130"/>
      <c r="J428" s="131"/>
      <c r="K428" s="131"/>
      <c r="L428" s="131"/>
      <c r="M428" s="131"/>
      <c r="N428" s="132"/>
      <c r="O428" s="2"/>
    </row>
    <row r="429" spans="2:16" ht="32.25" customHeight="1" x14ac:dyDescent="0.25">
      <c r="B429" s="100"/>
      <c r="C429" s="54"/>
      <c r="D429" s="85" t="str">
        <f>'[1]нов паспорт'!C612</f>
        <v>середні витрати на 1 фахівця, що підвищить кваліфікацію</v>
      </c>
      <c r="E429" s="85"/>
      <c r="F429" s="85"/>
      <c r="G429" s="85"/>
      <c r="H429" s="103" t="str">
        <f>'[1]нов паспорт'!J609</f>
        <v>осіб</v>
      </c>
      <c r="I429" s="103" t="str">
        <f>'[1]нов паспорт'!K609</f>
        <v>план роботи</v>
      </c>
      <c r="J429" s="104">
        <v>518</v>
      </c>
      <c r="K429" s="104"/>
      <c r="L429" s="104">
        <f>J429</f>
        <v>518</v>
      </c>
      <c r="M429" s="104"/>
      <c r="N429" s="62">
        <f>L429-J429</f>
        <v>0</v>
      </c>
      <c r="O429" s="2"/>
      <c r="P429" s="333"/>
    </row>
    <row r="430" spans="2:16" ht="17.25" hidden="1" customHeight="1" x14ac:dyDescent="0.25">
      <c r="B430" s="100"/>
      <c r="C430" s="54"/>
      <c r="D430" s="334">
        <f>'[1]нов паспорт'!C6010</f>
        <v>0</v>
      </c>
      <c r="E430" s="334"/>
      <c r="F430" s="334"/>
      <c r="G430" s="334"/>
      <c r="H430" s="335" t="str">
        <f>'[1]нов паспорт'!J608</f>
        <v>осіб</v>
      </c>
      <c r="I430" s="103">
        <f>'[1]нов паспорт'!K608</f>
        <v>0</v>
      </c>
      <c r="J430" s="104"/>
      <c r="K430" s="104"/>
      <c r="L430" s="104"/>
      <c r="M430" s="104"/>
      <c r="N430" s="62">
        <f>L430-J430</f>
        <v>0</v>
      </c>
      <c r="O430" s="2"/>
    </row>
    <row r="431" spans="2:16" ht="15.75" customHeight="1" x14ac:dyDescent="0.25">
      <c r="B431" s="83">
        <v>4</v>
      </c>
      <c r="C431" s="115"/>
      <c r="D431" s="245" t="s">
        <v>38</v>
      </c>
      <c r="E431" s="246"/>
      <c r="F431" s="246"/>
      <c r="G431" s="247"/>
      <c r="H431" s="119"/>
      <c r="I431" s="119"/>
      <c r="J431" s="104"/>
      <c r="K431" s="104"/>
      <c r="L431" s="104"/>
      <c r="M431" s="104"/>
      <c r="N431" s="62"/>
      <c r="O431" s="2"/>
    </row>
    <row r="432" spans="2:16" ht="28.5" customHeight="1" x14ac:dyDescent="0.25">
      <c r="B432" s="100"/>
      <c r="C432" s="54"/>
      <c r="D432" s="336" t="str">
        <f>'[1]нов паспорт'!C614</f>
        <v>відсоток фахівців ,які отримаоть відповідний документ про освіту</v>
      </c>
      <c r="E432" s="337"/>
      <c r="F432" s="337"/>
      <c r="G432" s="338"/>
      <c r="H432" s="103" t="str">
        <f>'[1]нов паспорт'!J614</f>
        <v>%</v>
      </c>
      <c r="I432" s="339" t="str">
        <f>'[1]нов паспорт'!K614</f>
        <v>х</v>
      </c>
      <c r="J432" s="104">
        <f>'[1]нов паспорт'!L614</f>
        <v>100</v>
      </c>
      <c r="K432" s="104"/>
      <c r="L432" s="104">
        <f>J432</f>
        <v>100</v>
      </c>
      <c r="M432" s="104"/>
      <c r="N432" s="62">
        <f>L432-J432</f>
        <v>0</v>
      </c>
      <c r="O432" s="2"/>
    </row>
    <row r="433" spans="1:15" ht="15" hidden="1" customHeight="1" x14ac:dyDescent="0.25">
      <c r="B433" s="48"/>
      <c r="C433" s="121" t="s">
        <v>34</v>
      </c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2"/>
    </row>
    <row r="434" spans="1:15" hidden="1" x14ac:dyDescent="0.2">
      <c r="B434" s="252"/>
      <c r="C434" s="253"/>
      <c r="D434" s="253"/>
      <c r="E434" s="253"/>
      <c r="F434" s="253"/>
      <c r="G434" s="253"/>
      <c r="H434" s="253"/>
      <c r="I434" s="253"/>
      <c r="J434" s="253"/>
      <c r="K434" s="253"/>
      <c r="L434" s="253"/>
      <c r="M434" s="253"/>
      <c r="N434" s="254"/>
      <c r="O434" s="2"/>
    </row>
    <row r="435" spans="1:15" ht="15.75" x14ac:dyDescent="0.25">
      <c r="C435" s="67" t="s">
        <v>42</v>
      </c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2"/>
    </row>
    <row r="436" spans="1:15" ht="15.75" x14ac:dyDescent="0.25">
      <c r="C436" s="3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170" t="s">
        <v>10</v>
      </c>
      <c r="O436" s="2"/>
    </row>
    <row r="437" spans="1:15" ht="31.5" customHeight="1" x14ac:dyDescent="0.2">
      <c r="A437" s="171" t="s">
        <v>43</v>
      </c>
      <c r="B437" s="172" t="s">
        <v>44</v>
      </c>
      <c r="C437" s="89" t="s">
        <v>19</v>
      </c>
      <c r="D437" s="173" t="s">
        <v>45</v>
      </c>
      <c r="E437" s="174"/>
      <c r="F437" s="175"/>
      <c r="G437" s="176" t="s">
        <v>46</v>
      </c>
      <c r="H437" s="174"/>
      <c r="I437" s="175"/>
      <c r="J437" s="176" t="s">
        <v>47</v>
      </c>
      <c r="K437" s="174"/>
      <c r="L437" s="175"/>
      <c r="M437" s="176" t="s">
        <v>48</v>
      </c>
      <c r="N437" s="174"/>
      <c r="O437" s="175"/>
    </row>
    <row r="438" spans="1:15" ht="45" x14ac:dyDescent="0.2">
      <c r="A438" s="177"/>
      <c r="B438" s="178"/>
      <c r="C438" s="91"/>
      <c r="D438" s="179" t="s">
        <v>14</v>
      </c>
      <c r="E438" s="179" t="s">
        <v>15</v>
      </c>
      <c r="F438" s="179" t="s">
        <v>16</v>
      </c>
      <c r="G438" s="179" t="s">
        <v>14</v>
      </c>
      <c r="H438" s="179" t="s">
        <v>15</v>
      </c>
      <c r="I438" s="179" t="s">
        <v>16</v>
      </c>
      <c r="J438" s="179" t="s">
        <v>14</v>
      </c>
      <c r="K438" s="179" t="s">
        <v>15</v>
      </c>
      <c r="L438" s="179" t="s">
        <v>16</v>
      </c>
      <c r="M438" s="180" t="s">
        <v>14</v>
      </c>
      <c r="N438" s="180" t="s">
        <v>15</v>
      </c>
      <c r="O438" s="180" t="s">
        <v>16</v>
      </c>
    </row>
    <row r="439" spans="1:15" ht="15.75" x14ac:dyDescent="0.25">
      <c r="A439" s="181">
        <v>1</v>
      </c>
      <c r="B439" s="181">
        <v>2</v>
      </c>
      <c r="C439" s="27">
        <v>3</v>
      </c>
      <c r="D439" s="181">
        <v>4</v>
      </c>
      <c r="E439" s="181">
        <v>5</v>
      </c>
      <c r="F439" s="181">
        <v>6</v>
      </c>
      <c r="G439" s="181">
        <v>7</v>
      </c>
      <c r="H439" s="181">
        <v>8</v>
      </c>
      <c r="I439" s="181">
        <v>9</v>
      </c>
      <c r="J439" s="181">
        <v>10</v>
      </c>
      <c r="K439" s="27">
        <v>11</v>
      </c>
      <c r="L439" s="182">
        <v>12</v>
      </c>
      <c r="M439" s="83">
        <v>13</v>
      </c>
      <c r="N439" s="83">
        <v>14</v>
      </c>
      <c r="O439" s="83">
        <v>15</v>
      </c>
    </row>
    <row r="440" spans="1:15" ht="15.75" x14ac:dyDescent="0.25">
      <c r="A440" s="27"/>
      <c r="B440" s="183" t="s">
        <v>49</v>
      </c>
      <c r="C440" s="83"/>
      <c r="D440" s="26"/>
      <c r="E440" s="27"/>
      <c r="F440" s="27"/>
      <c r="G440" s="27"/>
      <c r="H440" s="27"/>
      <c r="I440" s="27"/>
      <c r="J440" s="27"/>
      <c r="K440" s="27"/>
      <c r="L440" s="183"/>
      <c r="M440" s="83"/>
      <c r="N440" s="83"/>
      <c r="O440" s="83"/>
    </row>
    <row r="441" spans="1:15" ht="31.5" x14ac:dyDescent="0.25">
      <c r="A441" s="27"/>
      <c r="B441" s="184" t="s">
        <v>50</v>
      </c>
      <c r="C441" s="62"/>
      <c r="D441" s="26"/>
      <c r="E441" s="185"/>
      <c r="F441" s="27"/>
      <c r="G441" s="185"/>
      <c r="H441" s="27"/>
      <c r="I441" s="27"/>
      <c r="J441" s="27"/>
      <c r="K441" s="27"/>
      <c r="L441" s="183"/>
      <c r="M441" s="83"/>
      <c r="N441" s="83"/>
      <c r="O441" s="62"/>
    </row>
    <row r="442" spans="1:15" ht="31.5" x14ac:dyDescent="0.25">
      <c r="A442" s="181"/>
      <c r="B442" s="186" t="s">
        <v>51</v>
      </c>
      <c r="C442" s="62"/>
      <c r="D442" s="115"/>
      <c r="E442" s="119"/>
      <c r="F442" s="181"/>
      <c r="G442" s="119"/>
      <c r="H442" s="181"/>
      <c r="I442" s="181"/>
      <c r="J442" s="181"/>
      <c r="K442" s="181"/>
      <c r="L442" s="182"/>
      <c r="M442" s="83"/>
      <c r="N442" s="83"/>
      <c r="O442" s="62"/>
    </row>
    <row r="443" spans="1:15" ht="47.25" x14ac:dyDescent="0.25">
      <c r="A443" s="27"/>
      <c r="B443" s="184" t="s">
        <v>52</v>
      </c>
      <c r="C443" s="62"/>
      <c r="D443" s="187" t="s">
        <v>53</v>
      </c>
      <c r="E443" s="185"/>
      <c r="F443" s="27"/>
      <c r="G443" s="187" t="s">
        <v>53</v>
      </c>
      <c r="H443" s="27"/>
      <c r="I443" s="27"/>
      <c r="J443" s="187" t="s">
        <v>53</v>
      </c>
      <c r="K443" s="27"/>
      <c r="L443" s="183"/>
      <c r="M443" s="187" t="s">
        <v>53</v>
      </c>
      <c r="N443" s="83"/>
      <c r="O443" s="62"/>
    </row>
    <row r="444" spans="1:15" ht="15.75" x14ac:dyDescent="0.25">
      <c r="A444" s="83"/>
      <c r="B444" s="184" t="s">
        <v>27</v>
      </c>
      <c r="C444" s="188"/>
      <c r="D444" s="189"/>
      <c r="E444" s="190"/>
      <c r="F444" s="191"/>
      <c r="G444" s="191"/>
      <c r="H444" s="191"/>
      <c r="I444" s="191"/>
      <c r="J444" s="191"/>
      <c r="K444" s="191"/>
      <c r="L444" s="192"/>
      <c r="M444" s="191"/>
      <c r="N444" s="191"/>
      <c r="O444" s="188"/>
    </row>
    <row r="445" spans="1:15" ht="15.75" x14ac:dyDescent="0.25">
      <c r="A445" s="87"/>
      <c r="B445" s="85" t="s">
        <v>54</v>
      </c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</row>
    <row r="446" spans="1:15" ht="15.75" x14ac:dyDescent="0.25">
      <c r="A446" s="193"/>
      <c r="B446" s="194" t="s">
        <v>55</v>
      </c>
      <c r="C446" s="132"/>
      <c r="D446" s="195"/>
      <c r="E446" s="196"/>
      <c r="F446" s="193"/>
      <c r="G446" s="197"/>
      <c r="H446" s="193"/>
      <c r="I446" s="193"/>
      <c r="J446" s="193"/>
      <c r="K446" s="193"/>
      <c r="L446" s="153"/>
      <c r="M446" s="198"/>
      <c r="N446" s="198"/>
      <c r="O446" s="132"/>
    </row>
    <row r="447" spans="1:15" ht="15.75" x14ac:dyDescent="0.25">
      <c r="A447" s="181"/>
      <c r="B447" s="186" t="s">
        <v>27</v>
      </c>
      <c r="C447" s="62"/>
      <c r="D447" s="115"/>
      <c r="E447" s="119"/>
      <c r="F447" s="181"/>
      <c r="G447" s="119"/>
      <c r="H447" s="181"/>
      <c r="I447" s="181"/>
      <c r="J447" s="181"/>
      <c r="K447" s="181"/>
      <c r="L447" s="182"/>
      <c r="M447" s="83"/>
      <c r="N447" s="83"/>
      <c r="O447" s="62"/>
    </row>
    <row r="448" spans="1:15" ht="15.75" x14ac:dyDescent="0.25">
      <c r="A448" s="181"/>
      <c r="B448" s="186" t="s">
        <v>56</v>
      </c>
      <c r="C448" s="62"/>
      <c r="D448" s="115"/>
      <c r="E448" s="119"/>
      <c r="F448" s="181"/>
      <c r="G448" s="119"/>
      <c r="H448" s="181"/>
      <c r="I448" s="181"/>
      <c r="J448" s="181"/>
      <c r="K448" s="181"/>
      <c r="L448" s="182"/>
      <c r="M448" s="83"/>
      <c r="N448" s="83"/>
      <c r="O448" s="62"/>
    </row>
    <row r="449" spans="1:15" ht="15.75" x14ac:dyDescent="0.25">
      <c r="A449" s="87"/>
      <c r="B449" s="199"/>
      <c r="C449" s="200" t="s">
        <v>57</v>
      </c>
      <c r="D449" s="201"/>
      <c r="E449" s="201"/>
      <c r="F449" s="201"/>
      <c r="G449" s="201"/>
      <c r="H449" s="201"/>
      <c r="I449" s="201"/>
      <c r="J449" s="201"/>
      <c r="K449" s="201"/>
      <c r="L449" s="201"/>
      <c r="M449" s="201"/>
      <c r="N449" s="201"/>
      <c r="O449" s="14"/>
    </row>
    <row r="450" spans="1:15" ht="22.5" x14ac:dyDescent="0.3">
      <c r="A450" s="87"/>
      <c r="B450" s="199"/>
      <c r="C450" s="202" t="s">
        <v>58</v>
      </c>
      <c r="D450" s="202"/>
      <c r="E450" s="202"/>
      <c r="F450" s="202"/>
      <c r="G450" s="202"/>
      <c r="H450" s="202"/>
      <c r="I450" s="202"/>
      <c r="J450" s="202"/>
      <c r="K450" s="202"/>
      <c r="L450" s="202"/>
      <c r="M450" s="202"/>
      <c r="N450" s="202"/>
      <c r="O450" s="14"/>
    </row>
    <row r="451" spans="1:15" ht="18.75" x14ac:dyDescent="0.25">
      <c r="C451" s="200" t="s">
        <v>59</v>
      </c>
      <c r="D451" s="200"/>
      <c r="E451" s="200"/>
      <c r="F451" s="200"/>
      <c r="G451" s="200"/>
      <c r="H451" s="200"/>
      <c r="I451" s="200"/>
      <c r="J451" s="200"/>
      <c r="K451" s="200"/>
      <c r="L451" s="200"/>
      <c r="M451" s="200"/>
      <c r="N451" s="200"/>
      <c r="O451" s="2"/>
    </row>
    <row r="452" spans="1:15" ht="18.75" x14ac:dyDescent="0.25">
      <c r="C452" s="203"/>
      <c r="D452" s="203"/>
      <c r="E452" s="203"/>
      <c r="F452" s="203"/>
      <c r="G452" s="203"/>
      <c r="H452" s="203"/>
      <c r="I452" s="203"/>
      <c r="J452" s="203"/>
      <c r="K452" s="203"/>
      <c r="L452" s="203"/>
      <c r="M452" s="203"/>
      <c r="N452" s="203"/>
      <c r="O452" s="2"/>
    </row>
    <row r="453" spans="1:15" ht="53.25" customHeight="1" x14ac:dyDescent="0.25">
      <c r="C453" s="204" t="s">
        <v>60</v>
      </c>
      <c r="E453" s="205"/>
      <c r="F453" s="205"/>
      <c r="G453" s="205"/>
      <c r="H453" s="205"/>
      <c r="I453" s="205"/>
      <c r="J453" s="205" t="s">
        <v>61</v>
      </c>
      <c r="K453" s="205"/>
      <c r="L453" s="203"/>
      <c r="M453" s="203"/>
      <c r="N453" s="203"/>
      <c r="O453" s="2"/>
    </row>
    <row r="454" spans="1:15" ht="18.75" x14ac:dyDescent="0.25">
      <c r="C454" s="206"/>
      <c r="D454" s="207"/>
      <c r="E454" s="206"/>
      <c r="G454" t="s">
        <v>62</v>
      </c>
      <c r="H454" s="206"/>
      <c r="I454" s="206"/>
      <c r="J454" t="s">
        <v>63</v>
      </c>
      <c r="L454" s="203"/>
      <c r="M454" s="203"/>
      <c r="N454" s="203"/>
      <c r="O454" s="2"/>
    </row>
    <row r="455" spans="1:15" ht="18.75" x14ac:dyDescent="0.25">
      <c r="C455" s="206"/>
      <c r="D455" s="207"/>
      <c r="E455" s="206"/>
      <c r="H455" s="206"/>
      <c r="I455" s="206"/>
      <c r="M455" s="203"/>
      <c r="N455" s="203"/>
      <c r="O455" s="2"/>
    </row>
    <row r="456" spans="1:15" ht="18.75" x14ac:dyDescent="0.25">
      <c r="C456" s="206"/>
      <c r="D456" s="207"/>
      <c r="E456" s="206"/>
      <c r="H456" s="206"/>
      <c r="I456" s="206"/>
      <c r="M456" s="203"/>
      <c r="N456" s="203"/>
      <c r="O456" s="2"/>
    </row>
    <row r="457" spans="1:15" ht="18.75" x14ac:dyDescent="0.25">
      <c r="C457" s="206" t="s">
        <v>64</v>
      </c>
      <c r="D457" s="207"/>
      <c r="E457" s="205"/>
      <c r="F457" s="205"/>
      <c r="G457" s="205"/>
      <c r="H457" s="205"/>
      <c r="I457" s="205"/>
      <c r="J457" s="205" t="s">
        <v>65</v>
      </c>
      <c r="K457" s="205"/>
      <c r="M457" s="203"/>
      <c r="N457" s="203"/>
      <c r="O457" s="2"/>
    </row>
    <row r="458" spans="1:15" ht="18.75" x14ac:dyDescent="0.25">
      <c r="C458" s="206"/>
      <c r="D458" s="207"/>
      <c r="E458" s="206"/>
      <c r="G458" t="s">
        <v>62</v>
      </c>
      <c r="H458" s="206"/>
      <c r="I458" s="206"/>
      <c r="J458" t="s">
        <v>63</v>
      </c>
      <c r="M458" s="203"/>
      <c r="N458" s="203"/>
      <c r="O458" s="2"/>
    </row>
    <row r="459" spans="1:15" ht="28.5" customHeight="1" x14ac:dyDescent="0.2">
      <c r="C459" s="2"/>
      <c r="D459" s="2"/>
      <c r="E459" s="2"/>
      <c r="F459" s="2"/>
      <c r="G459" s="2"/>
      <c r="H459" s="2"/>
      <c r="I459" s="2"/>
      <c r="J459" s="1" t="str">
        <f>$J$1</f>
        <v>ЗАТВЕРДЖЕНО                                                             Наказ Міністерства фінансів України 26.09.2014 N 836</v>
      </c>
      <c r="K459" s="1"/>
      <c r="L459" s="1"/>
      <c r="M459" s="1"/>
      <c r="N459" s="1"/>
      <c r="O459" s="2"/>
    </row>
    <row r="460" spans="1:15" ht="17.25" x14ac:dyDescent="0.25">
      <c r="C460" s="2"/>
      <c r="D460" s="2"/>
      <c r="E460" s="2"/>
      <c r="F460" s="3" t="s">
        <v>1</v>
      </c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5.75" customHeight="1" x14ac:dyDescent="0.25">
      <c r="C461" s="4" t="str">
        <f>$C$3</f>
        <v>про виконання паспорта бюджетної програми місцевого бюджету станом на _01.01.2019_ року</v>
      </c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2"/>
    </row>
    <row r="462" spans="1:15" ht="15.75" x14ac:dyDescent="0.25">
      <c r="C462" s="5">
        <v>1</v>
      </c>
      <c r="D462" s="6" t="str">
        <f>'[1]нов паспорт'!B664</f>
        <v>О600000</v>
      </c>
      <c r="E462" s="7" t="s">
        <v>3</v>
      </c>
      <c r="F462" s="8"/>
      <c r="G462" s="7"/>
      <c r="H462" s="7"/>
      <c r="I462" s="7"/>
      <c r="J462" s="7"/>
      <c r="K462" s="9"/>
      <c r="L462" s="9"/>
      <c r="M462" s="9"/>
      <c r="N462" s="2"/>
      <c r="O462" s="2"/>
    </row>
    <row r="463" spans="1:15" ht="15.75" x14ac:dyDescent="0.25">
      <c r="C463" s="5"/>
      <c r="D463" s="10" t="s">
        <v>4</v>
      </c>
      <c r="E463" s="11" t="s">
        <v>5</v>
      </c>
      <c r="F463" s="11"/>
      <c r="G463" s="5"/>
      <c r="H463" s="2"/>
      <c r="I463" s="2"/>
      <c r="J463" s="2"/>
      <c r="K463" s="2"/>
      <c r="L463" s="2"/>
      <c r="M463" s="2"/>
      <c r="N463" s="2"/>
      <c r="O463" s="2"/>
    </row>
    <row r="464" spans="1:15" ht="15.75" x14ac:dyDescent="0.25">
      <c r="C464" s="5">
        <v>2</v>
      </c>
      <c r="D464" s="6" t="str">
        <f>'[1]нов паспорт'!B667</f>
        <v>О610000</v>
      </c>
      <c r="E464" s="7" t="s">
        <v>3</v>
      </c>
      <c r="F464" s="8"/>
      <c r="G464" s="7"/>
      <c r="H464" s="7"/>
      <c r="I464" s="7"/>
      <c r="J464" s="7"/>
      <c r="K464" s="9"/>
      <c r="L464" s="2"/>
      <c r="M464" s="2"/>
      <c r="N464" s="2"/>
      <c r="O464" s="2"/>
    </row>
    <row r="465" spans="1:18" ht="15.75" x14ac:dyDescent="0.25">
      <c r="C465" s="5"/>
      <c r="D465" s="10" t="s">
        <v>4</v>
      </c>
      <c r="E465" s="11" t="s">
        <v>6</v>
      </c>
      <c r="F465" s="11"/>
      <c r="G465" s="5"/>
      <c r="H465" s="2"/>
      <c r="I465" s="2"/>
      <c r="J465" s="2"/>
      <c r="K465" s="2"/>
      <c r="L465" s="2"/>
      <c r="M465" s="2"/>
      <c r="N465" s="2"/>
      <c r="O465" s="2"/>
    </row>
    <row r="466" spans="1:18" ht="15.75" x14ac:dyDescent="0.25">
      <c r="C466" s="5">
        <v>3</v>
      </c>
      <c r="D466" s="6" t="str">
        <f>'[1]нов паспорт'!B670</f>
        <v>О611150</v>
      </c>
      <c r="E466" s="12" t="str">
        <f>'[1]нов паспорт'!D670</f>
        <v>0990</v>
      </c>
      <c r="F466" s="214" t="str">
        <f>'[1]нов паспорт'!E670</f>
        <v xml:space="preserve">Методичне забезпечення діяльності навчальних закладів </v>
      </c>
      <c r="G466" s="214"/>
      <c r="H466" s="214"/>
      <c r="I466" s="214"/>
      <c r="J466" s="214"/>
      <c r="K466" s="214"/>
      <c r="L466" s="214"/>
      <c r="M466" s="214"/>
      <c r="N466" s="214"/>
      <c r="O466" s="214"/>
      <c r="P466" s="216"/>
    </row>
    <row r="467" spans="1:18" ht="15.75" x14ac:dyDescent="0.25">
      <c r="C467" s="5"/>
      <c r="D467" s="13" t="s">
        <v>4</v>
      </c>
      <c r="E467" s="14" t="s">
        <v>7</v>
      </c>
      <c r="F467" s="15" t="s">
        <v>8</v>
      </c>
      <c r="G467" s="15"/>
      <c r="H467" s="15"/>
      <c r="I467" s="2"/>
      <c r="J467" s="2"/>
      <c r="K467" s="2"/>
      <c r="L467" s="2"/>
      <c r="M467" s="2"/>
      <c r="N467" s="2"/>
      <c r="O467" s="2"/>
    </row>
    <row r="468" spans="1:18" ht="15.75" x14ac:dyDescent="0.25">
      <c r="C468" s="5"/>
      <c r="D468" s="13"/>
      <c r="E468" s="10"/>
      <c r="F468" s="16"/>
      <c r="G468" s="16"/>
      <c r="H468" s="16"/>
      <c r="I468" s="2"/>
      <c r="J468" s="2"/>
      <c r="K468" s="2"/>
      <c r="L468" s="2"/>
      <c r="M468" s="2"/>
      <c r="N468" s="2"/>
      <c r="O468" s="2"/>
    </row>
    <row r="469" spans="1:18" ht="15.75" x14ac:dyDescent="0.25">
      <c r="C469" s="5" t="s">
        <v>9</v>
      </c>
      <c r="D469" s="5"/>
      <c r="E469" s="5"/>
      <c r="F469" s="5"/>
      <c r="G469" s="5"/>
      <c r="H469" s="2"/>
      <c r="I469" s="2"/>
      <c r="J469" s="2"/>
      <c r="K469" s="2"/>
      <c r="L469" s="2"/>
      <c r="M469" s="2"/>
      <c r="N469" s="2"/>
      <c r="O469" s="2"/>
    </row>
    <row r="470" spans="1:18" ht="15.75" x14ac:dyDescent="0.25">
      <c r="C470" s="2"/>
      <c r="D470" s="17"/>
      <c r="E470" s="17"/>
      <c r="F470" s="17"/>
      <c r="G470" s="17"/>
      <c r="H470" s="2"/>
      <c r="I470" s="2"/>
      <c r="J470" s="2"/>
      <c r="K470" s="2"/>
      <c r="L470" s="2"/>
      <c r="M470" s="2"/>
      <c r="N470" s="18" t="s">
        <v>10</v>
      </c>
      <c r="O470" s="2"/>
      <c r="Q470">
        <v>3392</v>
      </c>
    </row>
    <row r="471" spans="1:18" ht="18.75" customHeight="1" x14ac:dyDescent="0.2">
      <c r="C471" s="19" t="s">
        <v>11</v>
      </c>
      <c r="D471" s="19"/>
      <c r="E471" s="19"/>
      <c r="F471" s="19"/>
      <c r="G471" s="19"/>
      <c r="H471" s="19"/>
      <c r="I471" s="19" t="s">
        <v>12</v>
      </c>
      <c r="J471" s="19"/>
      <c r="K471" s="19"/>
      <c r="L471" s="19" t="s">
        <v>13</v>
      </c>
      <c r="M471" s="19"/>
      <c r="N471" s="19"/>
      <c r="O471" s="2"/>
      <c r="Q471">
        <v>678.4</v>
      </c>
    </row>
    <row r="472" spans="1:18" ht="24.75" customHeight="1" x14ac:dyDescent="0.2">
      <c r="C472" s="340" t="s">
        <v>14</v>
      </c>
      <c r="D472" s="340"/>
      <c r="E472" s="340" t="s">
        <v>15</v>
      </c>
      <c r="F472" s="340"/>
      <c r="G472" s="340" t="s">
        <v>16</v>
      </c>
      <c r="H472" s="340"/>
      <c r="I472" s="341" t="s">
        <v>14</v>
      </c>
      <c r="J472" s="342" t="s">
        <v>15</v>
      </c>
      <c r="K472" s="342" t="s">
        <v>16</v>
      </c>
      <c r="L472" s="342" t="s">
        <v>14</v>
      </c>
      <c r="M472" s="342" t="s">
        <v>15</v>
      </c>
      <c r="N472" s="343" t="s">
        <v>16</v>
      </c>
      <c r="O472" s="2"/>
      <c r="Q472">
        <v>339.2</v>
      </c>
    </row>
    <row r="473" spans="1:18" ht="15.75" x14ac:dyDescent="0.25">
      <c r="C473" s="25">
        <v>1</v>
      </c>
      <c r="D473" s="25"/>
      <c r="E473" s="25">
        <v>2</v>
      </c>
      <c r="F473" s="25"/>
      <c r="G473" s="25">
        <v>3</v>
      </c>
      <c r="H473" s="25"/>
      <c r="I473" s="83">
        <v>4</v>
      </c>
      <c r="J473" s="83">
        <v>5</v>
      </c>
      <c r="K473" s="83">
        <v>6</v>
      </c>
      <c r="L473" s="83">
        <v>7</v>
      </c>
      <c r="M473" s="83">
        <v>8</v>
      </c>
      <c r="N473" s="83">
        <v>9</v>
      </c>
      <c r="O473" s="2"/>
      <c r="Q473">
        <f>SUM(Q470:Q472)</f>
        <v>4409.6000000000004</v>
      </c>
    </row>
    <row r="474" spans="1:18" ht="15.75" x14ac:dyDescent="0.25">
      <c r="C474" s="28">
        <f>'[1]нов паспорт'!K710</f>
        <v>925.9</v>
      </c>
      <c r="D474" s="28"/>
      <c r="E474" s="28">
        <f>'[1]нов паспорт'!L710</f>
        <v>0</v>
      </c>
      <c r="F474" s="28"/>
      <c r="G474" s="28">
        <f>C474+E474</f>
        <v>925.9</v>
      </c>
      <c r="H474" s="28"/>
      <c r="I474" s="63">
        <f>C474</f>
        <v>925.9</v>
      </c>
      <c r="J474" s="63">
        <v>0</v>
      </c>
      <c r="K474" s="63">
        <f>I474+J474</f>
        <v>925.9</v>
      </c>
      <c r="L474" s="63">
        <f>I474-C474</f>
        <v>0</v>
      </c>
      <c r="M474" s="63">
        <f>J474-E474</f>
        <v>0</v>
      </c>
      <c r="N474" s="63">
        <f>K474-G474</f>
        <v>0</v>
      </c>
      <c r="O474" s="2"/>
      <c r="Q474">
        <f>Q473*3</f>
        <v>13228.800000000001</v>
      </c>
    </row>
    <row r="475" spans="1:18" ht="15.75" x14ac:dyDescent="0.25">
      <c r="C475" s="344"/>
      <c r="D475" s="344"/>
      <c r="E475" s="344"/>
      <c r="F475" s="344"/>
      <c r="G475" s="344"/>
      <c r="H475" s="344"/>
      <c r="I475" s="14"/>
      <c r="J475" s="14"/>
      <c r="K475" s="14"/>
      <c r="L475" s="14"/>
      <c r="M475" s="14"/>
      <c r="N475" s="14"/>
      <c r="O475" s="2"/>
      <c r="Q475">
        <f>Q474*0.22</f>
        <v>2910.3360000000002</v>
      </c>
    </row>
    <row r="476" spans="1:18" ht="15.75" x14ac:dyDescent="0.25">
      <c r="C476" s="32" t="s">
        <v>17</v>
      </c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2"/>
      <c r="O476" s="2"/>
      <c r="Q476">
        <f>SUM(Q474:Q475)</f>
        <v>16139.136000000002</v>
      </c>
      <c r="R476">
        <f>(Q470+Q472)*1.22</f>
        <v>4552.0639999999994</v>
      </c>
    </row>
    <row r="477" spans="1:18" ht="15.75" x14ac:dyDescent="0.25">
      <c r="C477" s="3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4" t="s">
        <v>10</v>
      </c>
      <c r="O477" s="2"/>
      <c r="Q477">
        <f>(Q476*11)+R476</f>
        <v>182082.56000000003</v>
      </c>
    </row>
    <row r="478" spans="1:18" ht="40.5" customHeight="1" x14ac:dyDescent="0.2">
      <c r="A478" s="35" t="s">
        <v>18</v>
      </c>
      <c r="B478" s="36" t="s">
        <v>19</v>
      </c>
      <c r="C478" s="37" t="s">
        <v>20</v>
      </c>
      <c r="D478" s="38" t="s">
        <v>21</v>
      </c>
      <c r="E478" s="38"/>
      <c r="F478" s="39" t="s">
        <v>22</v>
      </c>
      <c r="G478" s="40"/>
      <c r="H478" s="41"/>
      <c r="I478" s="39" t="s">
        <v>23</v>
      </c>
      <c r="J478" s="40"/>
      <c r="K478" s="41"/>
      <c r="L478" s="42" t="s">
        <v>13</v>
      </c>
      <c r="M478" s="42"/>
      <c r="N478" s="42"/>
      <c r="O478" s="2"/>
    </row>
    <row r="479" spans="1:18" ht="24" x14ac:dyDescent="0.2">
      <c r="A479" s="35"/>
      <c r="B479" s="36"/>
      <c r="C479" s="37"/>
      <c r="D479" s="38"/>
      <c r="E479" s="38"/>
      <c r="F479" s="43" t="s">
        <v>14</v>
      </c>
      <c r="G479" s="43" t="s">
        <v>15</v>
      </c>
      <c r="H479" s="43" t="s">
        <v>16</v>
      </c>
      <c r="I479" s="43" t="s">
        <v>14</v>
      </c>
      <c r="J479" s="43" t="s">
        <v>15</v>
      </c>
      <c r="K479" s="43" t="s">
        <v>16</v>
      </c>
      <c r="L479" s="43" t="s">
        <v>14</v>
      </c>
      <c r="M479" s="43" t="s">
        <v>15</v>
      </c>
      <c r="N479" s="43" t="s">
        <v>16</v>
      </c>
      <c r="O479" s="2"/>
    </row>
    <row r="480" spans="1:18" ht="24" customHeight="1" x14ac:dyDescent="0.2">
      <c r="A480" s="44">
        <v>1</v>
      </c>
      <c r="B480" s="45">
        <v>2</v>
      </c>
      <c r="C480" s="46">
        <v>3</v>
      </c>
      <c r="D480" s="47">
        <v>4</v>
      </c>
      <c r="E480" s="47"/>
      <c r="F480" s="46">
        <v>5</v>
      </c>
      <c r="G480" s="44">
        <v>6</v>
      </c>
      <c r="H480" s="46">
        <v>7</v>
      </c>
      <c r="I480" s="44">
        <v>8</v>
      </c>
      <c r="J480" s="46">
        <v>9</v>
      </c>
      <c r="K480" s="44">
        <v>10</v>
      </c>
      <c r="L480" s="46">
        <v>11</v>
      </c>
      <c r="M480" s="44">
        <v>12</v>
      </c>
      <c r="N480" s="46">
        <v>13</v>
      </c>
      <c r="O480" s="2"/>
    </row>
    <row r="481" spans="1:15" ht="28.5" customHeight="1" x14ac:dyDescent="0.25">
      <c r="A481" s="48">
        <v>1</v>
      </c>
      <c r="B481" s="49" t="str">
        <f>D466</f>
        <v>О611150</v>
      </c>
      <c r="C481" s="345" t="str">
        <f>E466</f>
        <v>0990</v>
      </c>
      <c r="D481" s="51" t="str">
        <f>'[1]нов паспорт'!D705</f>
        <v>Забезпечити належну методичну роботу в установах освіти</v>
      </c>
      <c r="E481" s="52"/>
      <c r="F481" s="53">
        <f>'[1]нов паспорт'!K705</f>
        <v>925.9</v>
      </c>
      <c r="G481" s="53">
        <f>'[1]нов паспорт'!L705</f>
        <v>0</v>
      </c>
      <c r="H481" s="53">
        <f>F481+G481</f>
        <v>925.9</v>
      </c>
      <c r="I481" s="54">
        <f>I474</f>
        <v>925.9</v>
      </c>
      <c r="J481" s="54">
        <f>J474</f>
        <v>0</v>
      </c>
      <c r="K481" s="53">
        <f>I481+J481</f>
        <v>925.9</v>
      </c>
      <c r="L481" s="55">
        <f>I481-F481</f>
        <v>0</v>
      </c>
      <c r="M481" s="55">
        <f>J481-G481</f>
        <v>0</v>
      </c>
      <c r="N481" s="55">
        <f>L481+M481</f>
        <v>0</v>
      </c>
      <c r="O481" s="2"/>
    </row>
    <row r="482" spans="1:15" ht="15.75" x14ac:dyDescent="0.25">
      <c r="A482" s="48"/>
      <c r="B482" s="48"/>
      <c r="C482" s="83"/>
      <c r="D482" s="313"/>
      <c r="E482" s="313"/>
      <c r="F482" s="83"/>
      <c r="G482" s="83"/>
      <c r="H482" s="82">
        <f>SUM(F482:G482)</f>
        <v>0</v>
      </c>
      <c r="I482" s="62"/>
      <c r="J482" s="62"/>
      <c r="K482" s="53">
        <f>I482+J482</f>
        <v>0</v>
      </c>
      <c r="L482" s="55">
        <f>I482-F482</f>
        <v>0</v>
      </c>
      <c r="M482" s="55">
        <f>J482-G482</f>
        <v>0</v>
      </c>
      <c r="N482" s="55">
        <f>K482-H482</f>
        <v>0</v>
      </c>
      <c r="O482" s="2"/>
    </row>
    <row r="483" spans="1:15" ht="15.75" x14ac:dyDescent="0.25">
      <c r="A483" s="48"/>
      <c r="B483" s="48"/>
      <c r="C483" s="83"/>
      <c r="D483" s="65" t="s">
        <v>16</v>
      </c>
      <c r="E483" s="65"/>
      <c r="F483" s="54">
        <f t="shared" ref="F483:N483" si="12">SUM(F481:F482)</f>
        <v>925.9</v>
      </c>
      <c r="G483" s="54">
        <f t="shared" si="12"/>
        <v>0</v>
      </c>
      <c r="H483" s="54">
        <f t="shared" si="12"/>
        <v>925.9</v>
      </c>
      <c r="I483" s="54">
        <f t="shared" si="12"/>
        <v>925.9</v>
      </c>
      <c r="J483" s="54">
        <f t="shared" si="12"/>
        <v>0</v>
      </c>
      <c r="K483" s="54">
        <f t="shared" si="12"/>
        <v>925.9</v>
      </c>
      <c r="L483" s="54">
        <f t="shared" si="12"/>
        <v>0</v>
      </c>
      <c r="M483" s="54">
        <f t="shared" si="12"/>
        <v>0</v>
      </c>
      <c r="N483" s="54">
        <f t="shared" si="12"/>
        <v>0</v>
      </c>
      <c r="O483" s="2"/>
    </row>
    <row r="484" spans="1:15" x14ac:dyDescent="0.2">
      <c r="C484" s="169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5.75" x14ac:dyDescent="0.25">
      <c r="C485" s="67" t="s">
        <v>25</v>
      </c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2"/>
      <c r="O485" s="2"/>
    </row>
    <row r="486" spans="1:15" x14ac:dyDescent="0.2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4" t="s">
        <v>10</v>
      </c>
      <c r="O486" s="2"/>
    </row>
    <row r="487" spans="1:15" ht="35.25" customHeight="1" x14ac:dyDescent="0.2">
      <c r="C487" s="68" t="s">
        <v>26</v>
      </c>
      <c r="D487" s="69"/>
      <c r="E487" s="70"/>
      <c r="F487" s="51" t="s">
        <v>22</v>
      </c>
      <c r="G487" s="71"/>
      <c r="H487" s="52"/>
      <c r="I487" s="39" t="s">
        <v>23</v>
      </c>
      <c r="J487" s="40"/>
      <c r="K487" s="41"/>
      <c r="L487" s="72" t="s">
        <v>13</v>
      </c>
      <c r="M487" s="73"/>
      <c r="N487" s="74"/>
      <c r="O487" s="2"/>
    </row>
    <row r="488" spans="1:15" ht="30" x14ac:dyDescent="0.2">
      <c r="C488" s="75"/>
      <c r="D488" s="76"/>
      <c r="E488" s="77"/>
      <c r="F488" s="78" t="s">
        <v>14</v>
      </c>
      <c r="G488" s="78" t="s">
        <v>15</v>
      </c>
      <c r="H488" s="78" t="s">
        <v>16</v>
      </c>
      <c r="I488" s="78" t="s">
        <v>14</v>
      </c>
      <c r="J488" s="78" t="s">
        <v>15</v>
      </c>
      <c r="K488" s="78" t="s">
        <v>16</v>
      </c>
      <c r="L488" s="78" t="s">
        <v>14</v>
      </c>
      <c r="M488" s="78" t="s">
        <v>15</v>
      </c>
      <c r="N488" s="78" t="s">
        <v>16</v>
      </c>
      <c r="O488" s="2"/>
    </row>
    <row r="489" spans="1:15" ht="15.75" x14ac:dyDescent="0.25">
      <c r="C489" s="79">
        <v>1</v>
      </c>
      <c r="D489" s="80"/>
      <c r="E489" s="81"/>
      <c r="F489" s="82">
        <v>2</v>
      </c>
      <c r="G489" s="82">
        <v>3</v>
      </c>
      <c r="H489" s="82">
        <v>4</v>
      </c>
      <c r="I489" s="82">
        <v>5</v>
      </c>
      <c r="J489" s="82">
        <v>6</v>
      </c>
      <c r="K489" s="82">
        <v>7</v>
      </c>
      <c r="L489" s="82">
        <v>8</v>
      </c>
      <c r="M489" s="82">
        <v>9</v>
      </c>
      <c r="N489" s="82">
        <v>10</v>
      </c>
      <c r="O489" s="2"/>
    </row>
    <row r="490" spans="1:15" ht="15.75" customHeight="1" x14ac:dyDescent="0.25">
      <c r="C490" s="120" t="s">
        <v>77</v>
      </c>
      <c r="D490" s="120"/>
      <c r="E490" s="120"/>
      <c r="F490" s="115"/>
      <c r="G490" s="181"/>
      <c r="H490" s="181"/>
      <c r="I490" s="181"/>
      <c r="J490" s="181"/>
      <c r="K490" s="181"/>
      <c r="L490" s="181"/>
      <c r="M490" s="181"/>
      <c r="N490" s="181"/>
      <c r="O490" s="2"/>
    </row>
    <row r="491" spans="1:15" ht="15.75" x14ac:dyDescent="0.25">
      <c r="C491" s="120" t="s">
        <v>49</v>
      </c>
      <c r="D491" s="120"/>
      <c r="E491" s="120"/>
      <c r="F491" s="115"/>
      <c r="G491" s="181"/>
      <c r="H491" s="181"/>
      <c r="I491" s="181"/>
      <c r="J491" s="181"/>
      <c r="K491" s="181"/>
      <c r="L491" s="181"/>
      <c r="M491" s="181"/>
      <c r="N491" s="181"/>
      <c r="O491" s="2"/>
    </row>
    <row r="492" spans="1:15" ht="15.75" customHeight="1" x14ac:dyDescent="0.25">
      <c r="C492" s="120" t="s">
        <v>78</v>
      </c>
      <c r="D492" s="120"/>
      <c r="E492" s="120"/>
      <c r="F492" s="115"/>
      <c r="G492" s="181"/>
      <c r="H492" s="181"/>
      <c r="I492" s="181"/>
      <c r="J492" s="181"/>
      <c r="K492" s="181"/>
      <c r="L492" s="181"/>
      <c r="M492" s="181"/>
      <c r="N492" s="181"/>
      <c r="O492" s="2"/>
    </row>
    <row r="493" spans="1:15" ht="15.75" customHeight="1" x14ac:dyDescent="0.25">
      <c r="C493" s="85" t="s">
        <v>27</v>
      </c>
      <c r="D493" s="85"/>
      <c r="E493" s="85"/>
      <c r="F493" s="115"/>
      <c r="G493" s="181"/>
      <c r="H493" s="181"/>
      <c r="I493" s="181"/>
      <c r="J493" s="181"/>
      <c r="K493" s="181"/>
      <c r="L493" s="181"/>
      <c r="M493" s="181"/>
      <c r="N493" s="181"/>
      <c r="O493" s="2"/>
    </row>
    <row r="494" spans="1:15" ht="15.75" x14ac:dyDescent="0.25">
      <c r="C494" s="85" t="s">
        <v>24</v>
      </c>
      <c r="D494" s="85"/>
      <c r="E494" s="85"/>
      <c r="F494" s="115"/>
      <c r="G494" s="181"/>
      <c r="H494" s="181"/>
      <c r="I494" s="181"/>
      <c r="J494" s="181"/>
      <c r="K494" s="181"/>
      <c r="L494" s="181"/>
      <c r="M494" s="181"/>
      <c r="N494" s="181"/>
      <c r="O494" s="2"/>
    </row>
    <row r="495" spans="1:15" ht="15.75" x14ac:dyDescent="0.25"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2"/>
    </row>
    <row r="496" spans="1:15" ht="15.75" customHeight="1" x14ac:dyDescent="0.25">
      <c r="C496" s="88" t="s">
        <v>28</v>
      </c>
      <c r="D496" s="88"/>
      <c r="E496" s="88"/>
      <c r="F496" s="88"/>
      <c r="G496" s="88"/>
      <c r="H496" s="88"/>
      <c r="I496" s="88"/>
      <c r="J496" s="88"/>
      <c r="K496" s="2"/>
      <c r="L496" s="2"/>
      <c r="M496" s="2"/>
      <c r="N496" s="2"/>
      <c r="O496" s="2"/>
    </row>
    <row r="497" spans="2:15" ht="15.75" x14ac:dyDescent="0.25">
      <c r="C497" s="3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2:15" ht="15.75" customHeight="1" x14ac:dyDescent="0.2">
      <c r="B498" s="35" t="s">
        <v>18</v>
      </c>
      <c r="C498" s="89" t="s">
        <v>19</v>
      </c>
      <c r="D498" s="42" t="s">
        <v>29</v>
      </c>
      <c r="E498" s="42"/>
      <c r="F498" s="42"/>
      <c r="G498" s="42"/>
      <c r="H498" s="38" t="s">
        <v>30</v>
      </c>
      <c r="I498" s="38" t="s">
        <v>31</v>
      </c>
      <c r="J498" s="38" t="s">
        <v>22</v>
      </c>
      <c r="K498" s="38"/>
      <c r="L498" s="38" t="s">
        <v>32</v>
      </c>
      <c r="M498" s="38"/>
      <c r="N498" s="42" t="s">
        <v>13</v>
      </c>
      <c r="O498" s="2"/>
    </row>
    <row r="499" spans="2:15" ht="36" customHeight="1" x14ac:dyDescent="0.2">
      <c r="B499" s="35"/>
      <c r="C499" s="91"/>
      <c r="D499" s="42"/>
      <c r="E499" s="42"/>
      <c r="F499" s="42"/>
      <c r="G499" s="42"/>
      <c r="H499" s="38"/>
      <c r="I499" s="38"/>
      <c r="J499" s="38"/>
      <c r="K499" s="38"/>
      <c r="L499" s="38"/>
      <c r="M499" s="38"/>
      <c r="N499" s="42"/>
      <c r="O499" s="2"/>
    </row>
    <row r="500" spans="2:15" ht="15.75" x14ac:dyDescent="0.2">
      <c r="B500" s="92">
        <v>1</v>
      </c>
      <c r="C500" s="93">
        <v>2</v>
      </c>
      <c r="D500" s="36">
        <v>3</v>
      </c>
      <c r="E500" s="36"/>
      <c r="F500" s="36"/>
      <c r="G500" s="36"/>
      <c r="H500" s="94">
        <v>4</v>
      </c>
      <c r="I500" s="94">
        <v>5</v>
      </c>
      <c r="J500" s="95">
        <v>6</v>
      </c>
      <c r="K500" s="95"/>
      <c r="L500" s="95">
        <v>7</v>
      </c>
      <c r="M500" s="95"/>
      <c r="N500" s="93">
        <v>8</v>
      </c>
      <c r="O500" s="2"/>
    </row>
    <row r="501" spans="2:15" x14ac:dyDescent="0.2">
      <c r="B501" s="48"/>
      <c r="C501" s="96" t="str">
        <f>D466</f>
        <v>О611150</v>
      </c>
      <c r="D501" s="96" t="str">
        <f>'[1]нов паспорт'!C723</f>
        <v xml:space="preserve">Завдання1:                         </v>
      </c>
      <c r="E501" s="315" t="str">
        <f>'[1]нов паспорт'!D723</f>
        <v>Забезпечити належну методичну роботу в установах освіти</v>
      </c>
      <c r="F501" s="315"/>
      <c r="G501" s="315"/>
      <c r="H501" s="315"/>
      <c r="I501" s="315"/>
      <c r="J501" s="315"/>
      <c r="K501" s="315"/>
      <c r="L501" s="315"/>
      <c r="M501" s="315"/>
      <c r="N501" s="316"/>
      <c r="O501" s="2"/>
    </row>
    <row r="502" spans="2:15" ht="15.75" x14ac:dyDescent="0.25">
      <c r="B502" s="100">
        <v>1</v>
      </c>
      <c r="C502" s="101"/>
      <c r="D502" s="102" t="s">
        <v>33</v>
      </c>
      <c r="E502" s="102"/>
      <c r="F502" s="102"/>
      <c r="G502" s="102"/>
      <c r="H502" s="103"/>
      <c r="I502" s="103"/>
      <c r="J502" s="104"/>
      <c r="K502" s="104"/>
      <c r="L502" s="104"/>
      <c r="M502" s="104"/>
      <c r="N502" s="62"/>
      <c r="O502" s="2"/>
    </row>
    <row r="503" spans="2:15" ht="26.25" customHeight="1" x14ac:dyDescent="0.25">
      <c r="B503" s="62"/>
      <c r="C503" s="54"/>
      <c r="D503" s="85" t="str">
        <f>'[1]нов паспорт'!C725</f>
        <v xml:space="preserve">кількість закладів    </v>
      </c>
      <c r="E503" s="85"/>
      <c r="F503" s="85"/>
      <c r="G503" s="85"/>
      <c r="H503" s="103" t="str">
        <f>'[1]нов паспорт'!J725</f>
        <v>од.</v>
      </c>
      <c r="I503" s="326" t="str">
        <f>'[1]нов паспорт'!K725</f>
        <v>положення про відділ освіти</v>
      </c>
      <c r="J503" s="104">
        <f>'[1]нов паспорт'!L725</f>
        <v>1</v>
      </c>
      <c r="K503" s="104"/>
      <c r="L503" s="104">
        <f>J503</f>
        <v>1</v>
      </c>
      <c r="M503" s="104"/>
      <c r="N503" s="62">
        <f>L503-J503</f>
        <v>0</v>
      </c>
      <c r="O503" s="2"/>
    </row>
    <row r="504" spans="2:15" ht="30.75" customHeight="1" x14ac:dyDescent="0.25">
      <c r="B504" s="62"/>
      <c r="C504" s="54"/>
      <c r="D504" s="85" t="str">
        <f>'[1]нов паспорт'!C726</f>
        <v xml:space="preserve">всього - середньорічне   число ставок /штатних одиниць ,    </v>
      </c>
      <c r="E504" s="85"/>
      <c r="F504" s="85"/>
      <c r="G504" s="85"/>
      <c r="H504" s="103" t="str">
        <f>'[1]нов паспорт'!J726</f>
        <v>од.</v>
      </c>
      <c r="I504" s="326" t="str">
        <f>'[1]нов паспорт'!K726</f>
        <v>штатний розпис</v>
      </c>
      <c r="J504" s="104">
        <f>'[1]нов паспорт'!L726</f>
        <v>8</v>
      </c>
      <c r="K504" s="104"/>
      <c r="L504" s="104">
        <f>J504</f>
        <v>8</v>
      </c>
      <c r="M504" s="104"/>
      <c r="N504" s="62">
        <f>L504-J504</f>
        <v>0</v>
      </c>
      <c r="O504" s="2"/>
    </row>
    <row r="505" spans="2:15" ht="17.25" customHeight="1" x14ac:dyDescent="0.25">
      <c r="B505" s="62"/>
      <c r="C505" s="54"/>
      <c r="D505" s="85" t="str">
        <f>'[1]нов паспорт'!C727</f>
        <v>у тому числі:</v>
      </c>
      <c r="E505" s="85"/>
      <c r="F505" s="85"/>
      <c r="G505" s="85"/>
      <c r="H505" s="103"/>
      <c r="I505" s="326"/>
      <c r="J505" s="104"/>
      <c r="K505" s="104"/>
      <c r="L505" s="104"/>
      <c r="M505" s="104"/>
      <c r="N505" s="62"/>
      <c r="O505" s="2"/>
    </row>
    <row r="506" spans="2:15" ht="17.25" customHeight="1" x14ac:dyDescent="0.25">
      <c r="B506" s="62"/>
      <c r="C506" s="54"/>
      <c r="D506" s="85" t="str">
        <f>'[1]нов паспорт'!C728</f>
        <v xml:space="preserve"> педагогічного   персоналу     </v>
      </c>
      <c r="E506" s="85"/>
      <c r="F506" s="85"/>
      <c r="G506" s="85"/>
      <c r="H506" s="103" t="str">
        <f>'[1]нов паспорт'!J728</f>
        <v>од.</v>
      </c>
      <c r="I506" s="326" t="str">
        <f>'[1]нов паспорт'!K728</f>
        <v>штатний розпис</v>
      </c>
      <c r="J506" s="104">
        <f>'[1]нов паспорт'!L728</f>
        <v>0</v>
      </c>
      <c r="K506" s="104"/>
      <c r="L506" s="104">
        <f>J506</f>
        <v>0</v>
      </c>
      <c r="M506" s="104"/>
      <c r="N506" s="62">
        <f>L506-J506</f>
        <v>0</v>
      </c>
      <c r="O506" s="2"/>
    </row>
    <row r="507" spans="2:15" ht="27.75" customHeight="1" x14ac:dyDescent="0.25">
      <c r="B507" s="62"/>
      <c r="C507" s="54"/>
      <c r="D507" s="85" t="str">
        <f>'[1]нов паспорт'!C729</f>
        <v xml:space="preserve"> адмін-персоналу, за умовами  оплати віднесених до педагогічного персоналу      </v>
      </c>
      <c r="E507" s="85"/>
      <c r="F507" s="85"/>
      <c r="G507" s="85"/>
      <c r="H507" s="103" t="str">
        <f>'[1]нов паспорт'!J729</f>
        <v>од.</v>
      </c>
      <c r="I507" s="326" t="str">
        <f>'[1]нов паспорт'!K729</f>
        <v>штатний розпис</v>
      </c>
      <c r="J507" s="104">
        <f>'[1]нов паспорт'!L729</f>
        <v>7.5</v>
      </c>
      <c r="K507" s="104"/>
      <c r="L507" s="104">
        <f>J507</f>
        <v>7.5</v>
      </c>
      <c r="M507" s="104"/>
      <c r="N507" s="62">
        <f>L507-J507</f>
        <v>0</v>
      </c>
      <c r="O507" s="2"/>
    </row>
    <row r="508" spans="2:15" ht="15" customHeight="1" x14ac:dyDescent="0.25">
      <c r="B508" s="62"/>
      <c r="C508" s="121" t="s">
        <v>34</v>
      </c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2"/>
    </row>
    <row r="509" spans="2:15" ht="15" customHeight="1" x14ac:dyDescent="0.2">
      <c r="B509" s="122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4"/>
      <c r="O509" s="2"/>
    </row>
    <row r="510" spans="2:15" ht="15.75" customHeight="1" x14ac:dyDescent="0.25">
      <c r="B510" s="62"/>
      <c r="C510" s="54"/>
      <c r="D510" s="85" t="str">
        <f>'[1]нов паспорт'!C730</f>
        <v xml:space="preserve"> спеціалістів   </v>
      </c>
      <c r="E510" s="85"/>
      <c r="F510" s="85"/>
      <c r="G510" s="85"/>
      <c r="H510" s="103" t="str">
        <f>'[1]нов паспорт'!J730</f>
        <v>од.</v>
      </c>
      <c r="I510" s="111" t="str">
        <f>'[1]нов паспорт'!K730</f>
        <v>штатний розпис</v>
      </c>
      <c r="J510" s="104">
        <f>'[1]нов паспорт'!L730</f>
        <v>0.5</v>
      </c>
      <c r="K510" s="104"/>
      <c r="L510" s="104">
        <f>J510</f>
        <v>0.5</v>
      </c>
      <c r="M510" s="104"/>
      <c r="N510" s="62">
        <f>L510-J510</f>
        <v>0</v>
      </c>
      <c r="O510" s="2"/>
    </row>
    <row r="511" spans="2:15" ht="12" customHeight="1" x14ac:dyDescent="0.25">
      <c r="B511" s="48"/>
      <c r="C511" s="107" t="s">
        <v>34</v>
      </c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2"/>
    </row>
    <row r="512" spans="2:15" ht="12" customHeight="1" x14ac:dyDescent="0.2">
      <c r="B512" s="108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10"/>
      <c r="O512" s="2"/>
    </row>
    <row r="513" spans="1:15" ht="15.75" customHeight="1" x14ac:dyDescent="0.25">
      <c r="B513" s="48"/>
      <c r="C513" s="54"/>
      <c r="D513" s="85" t="str">
        <f>'[1]нов паспорт'!C731</f>
        <v xml:space="preserve"> робітників </v>
      </c>
      <c r="E513" s="85"/>
      <c r="F513" s="85"/>
      <c r="G513" s="85"/>
      <c r="H513" s="103" t="str">
        <f>'[1]нов паспорт'!J731</f>
        <v>од.</v>
      </c>
      <c r="I513" s="111" t="str">
        <f>'[1]нов паспорт'!K731</f>
        <v>штатний розпис</v>
      </c>
      <c r="J513" s="104">
        <f>'[1]нов паспорт'!L731</f>
        <v>0</v>
      </c>
      <c r="K513" s="104"/>
      <c r="L513" s="104">
        <f>J513</f>
        <v>0</v>
      </c>
      <c r="M513" s="104"/>
      <c r="N513" s="62">
        <f>L513-J513</f>
        <v>0</v>
      </c>
      <c r="O513" s="2"/>
    </row>
    <row r="514" spans="1:15" ht="15" customHeight="1" x14ac:dyDescent="0.25">
      <c r="B514" s="100">
        <v>2</v>
      </c>
      <c r="C514" s="115"/>
      <c r="D514" s="116" t="s">
        <v>35</v>
      </c>
      <c r="E514" s="117"/>
      <c r="F514" s="117"/>
      <c r="G514" s="117"/>
      <c r="H514" s="103"/>
      <c r="I514" s="119"/>
      <c r="J514" s="104"/>
      <c r="K514" s="104"/>
      <c r="L514" s="104"/>
      <c r="M514" s="104"/>
      <c r="N514" s="62"/>
      <c r="O514" s="2"/>
    </row>
    <row r="515" spans="1:15" ht="33" customHeight="1" x14ac:dyDescent="0.25">
      <c r="B515" s="48"/>
      <c r="C515" s="54"/>
      <c r="D515" s="85" t="str">
        <f>'[1]нов паспорт'!C733</f>
        <v>кількість закладів, які обслуговує методичний кабінет</v>
      </c>
      <c r="E515" s="85"/>
      <c r="F515" s="85"/>
      <c r="G515" s="85"/>
      <c r="H515" s="103" t="str">
        <f>'[1]нов паспорт'!J729</f>
        <v>од.</v>
      </c>
      <c r="I515" s="111" t="str">
        <f>'[1]нов паспорт'!K729</f>
        <v>штатний розпис</v>
      </c>
      <c r="J515" s="104">
        <f>'[1]нов паспорт'!L729</f>
        <v>7.5</v>
      </c>
      <c r="K515" s="104"/>
      <c r="L515" s="104">
        <f>J515</f>
        <v>7.5</v>
      </c>
      <c r="M515" s="104"/>
      <c r="N515" s="62">
        <f>L515-J515</f>
        <v>0</v>
      </c>
      <c r="O515" s="2"/>
    </row>
    <row r="516" spans="1:15" ht="2.25" customHeight="1" x14ac:dyDescent="0.25">
      <c r="B516" s="48"/>
      <c r="C516" s="54"/>
      <c r="D516" s="334" t="str">
        <f>'[1]нов паспорт'!C734</f>
        <v>кількість виготовлених примірників навчально-методичної літератури</v>
      </c>
      <c r="E516" s="334"/>
      <c r="F516" s="334"/>
      <c r="G516" s="334"/>
      <c r="H516" s="335" t="str">
        <f>'[1]нов паспорт'!J730</f>
        <v>од.</v>
      </c>
      <c r="I516" s="346" t="str">
        <f>'[1]нов паспорт'!K730</f>
        <v>штатний розпис</v>
      </c>
      <c r="J516" s="347"/>
      <c r="K516" s="347"/>
      <c r="L516" s="104"/>
      <c r="M516" s="104"/>
      <c r="N516" s="62">
        <f>L516-J516</f>
        <v>0</v>
      </c>
      <c r="O516" s="2"/>
    </row>
    <row r="517" spans="1:15" ht="18.75" customHeight="1" x14ac:dyDescent="0.25">
      <c r="B517" s="100">
        <v>3</v>
      </c>
      <c r="C517" s="48"/>
      <c r="D517" s="348" t="s">
        <v>36</v>
      </c>
      <c r="E517" s="145"/>
      <c r="F517" s="145"/>
      <c r="G517" s="349"/>
      <c r="H517" s="103"/>
      <c r="I517" s="103"/>
      <c r="J517" s="149"/>
      <c r="K517" s="148"/>
      <c r="L517" s="149"/>
      <c r="M517" s="148"/>
      <c r="N517" s="62"/>
      <c r="O517" s="2"/>
    </row>
    <row r="518" spans="1:15" ht="22.5" customHeight="1" x14ac:dyDescent="0.25">
      <c r="B518" s="48"/>
      <c r="C518" s="54"/>
      <c r="D518" s="85" t="str">
        <f>'[1]нов паспорт'!C736</f>
        <v>кількість закладів, які обслуговує один працівник</v>
      </c>
      <c r="E518" s="85"/>
      <c r="F518" s="85"/>
      <c r="G518" s="85"/>
      <c r="H518" s="103" t="str">
        <f>'[1]нов паспорт'!J736</f>
        <v>од.</v>
      </c>
      <c r="I518" s="111" t="str">
        <f>'[1]нов паспорт'!K736</f>
        <v>мережа, штатний розпис</v>
      </c>
      <c r="J518" s="104">
        <f>'[1]нов паспорт'!L736</f>
        <v>15</v>
      </c>
      <c r="K518" s="104"/>
      <c r="L518" s="104">
        <f>J518</f>
        <v>15</v>
      </c>
      <c r="M518" s="104"/>
      <c r="N518" s="62">
        <f>L518-J518</f>
        <v>0</v>
      </c>
      <c r="O518" s="114"/>
    </row>
    <row r="519" spans="1:15" ht="27" hidden="1" customHeight="1" x14ac:dyDescent="0.25">
      <c r="B519" s="48"/>
      <c r="C519" s="54"/>
      <c r="D519" s="334" t="str">
        <f>'[1]нов паспорт'!C733</f>
        <v>кількість закладів, які обслуговує методичний кабінет</v>
      </c>
      <c r="E519" s="334"/>
      <c r="F519" s="334"/>
      <c r="G519" s="334"/>
      <c r="H519" s="335" t="str">
        <f>'[1]нов паспорт'!J733</f>
        <v>од.</v>
      </c>
      <c r="I519" s="346" t="str">
        <f>'[1]нов паспорт'!K733</f>
        <v>мережа</v>
      </c>
      <c r="J519" s="350">
        <v>0</v>
      </c>
      <c r="K519" s="350"/>
      <c r="L519" s="351">
        <v>0</v>
      </c>
      <c r="M519" s="352"/>
      <c r="N519" s="62">
        <f>L519-J519</f>
        <v>0</v>
      </c>
      <c r="O519" s="353"/>
    </row>
    <row r="520" spans="1:15" ht="15.75" hidden="1" x14ac:dyDescent="0.25">
      <c r="B520" s="100">
        <v>4</v>
      </c>
      <c r="C520" s="83"/>
      <c r="D520" s="354" t="s">
        <v>38</v>
      </c>
      <c r="E520" s="354"/>
      <c r="F520" s="354"/>
      <c r="G520" s="354"/>
      <c r="H520" s="103"/>
      <c r="I520" s="103"/>
      <c r="J520" s="104"/>
      <c r="K520" s="104"/>
      <c r="L520" s="104"/>
      <c r="M520" s="104"/>
      <c r="N520" s="62"/>
      <c r="O520" s="2"/>
    </row>
    <row r="521" spans="1:15" ht="30.75" hidden="1" customHeight="1" x14ac:dyDescent="0.25">
      <c r="B521" s="48"/>
      <c r="C521" s="54"/>
      <c r="D521" s="334" t="str">
        <f>'[1]нов паспорт'!C736</f>
        <v>кількість закладів, які обслуговує один працівник</v>
      </c>
      <c r="E521" s="334"/>
      <c r="F521" s="334"/>
      <c r="G521" s="334"/>
      <c r="H521" s="103" t="str">
        <f>'[1]нов паспорт'!J736</f>
        <v>од.</v>
      </c>
      <c r="I521" s="111" t="str">
        <f>'[1]нов паспорт'!K736</f>
        <v>мережа, штатний розпис</v>
      </c>
      <c r="J521" s="355">
        <v>0</v>
      </c>
      <c r="K521" s="355"/>
      <c r="L521" s="355">
        <v>0</v>
      </c>
      <c r="M521" s="355"/>
      <c r="N521" s="62">
        <f>L521-J521</f>
        <v>0</v>
      </c>
      <c r="O521" s="2"/>
    </row>
    <row r="522" spans="1:15" ht="20.25" customHeight="1" x14ac:dyDescent="0.25">
      <c r="B522" s="305"/>
      <c r="C522" s="356"/>
      <c r="D522" s="87"/>
      <c r="E522" s="87"/>
      <c r="F522" s="87"/>
      <c r="G522" s="87"/>
      <c r="H522" s="199"/>
      <c r="I522" s="357"/>
      <c r="J522" s="358"/>
      <c r="K522" s="358"/>
      <c r="L522" s="358"/>
      <c r="M522" s="358"/>
      <c r="N522" s="14"/>
      <c r="O522" s="2"/>
    </row>
    <row r="523" spans="1:15" ht="15.75" customHeight="1" x14ac:dyDescent="0.25">
      <c r="C523" s="67" t="s">
        <v>42</v>
      </c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2"/>
    </row>
    <row r="524" spans="1:15" ht="13.5" customHeight="1" x14ac:dyDescent="0.25">
      <c r="C524" s="3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170" t="s">
        <v>10</v>
      </c>
      <c r="O524" s="2"/>
    </row>
    <row r="525" spans="1:15" ht="31.5" customHeight="1" x14ac:dyDescent="0.2">
      <c r="A525" s="171" t="s">
        <v>43</v>
      </c>
      <c r="B525" s="172" t="s">
        <v>44</v>
      </c>
      <c r="C525" s="89" t="s">
        <v>19</v>
      </c>
      <c r="D525" s="173" t="s">
        <v>45</v>
      </c>
      <c r="E525" s="174"/>
      <c r="F525" s="175"/>
      <c r="G525" s="176" t="s">
        <v>46</v>
      </c>
      <c r="H525" s="174"/>
      <c r="I525" s="175"/>
      <c r="J525" s="176" t="s">
        <v>47</v>
      </c>
      <c r="K525" s="174"/>
      <c r="L525" s="175"/>
      <c r="M525" s="176" t="s">
        <v>48</v>
      </c>
      <c r="N525" s="174"/>
      <c r="O525" s="175"/>
    </row>
    <row r="526" spans="1:15" ht="43.5" customHeight="1" x14ac:dyDescent="0.2">
      <c r="A526" s="177"/>
      <c r="B526" s="178"/>
      <c r="C526" s="91"/>
      <c r="D526" s="179" t="s">
        <v>14</v>
      </c>
      <c r="E526" s="179" t="s">
        <v>15</v>
      </c>
      <c r="F526" s="179" t="s">
        <v>16</v>
      </c>
      <c r="G526" s="179" t="s">
        <v>14</v>
      </c>
      <c r="H526" s="179" t="s">
        <v>15</v>
      </c>
      <c r="I526" s="179" t="s">
        <v>16</v>
      </c>
      <c r="J526" s="179" t="s">
        <v>14</v>
      </c>
      <c r="K526" s="179" t="s">
        <v>15</v>
      </c>
      <c r="L526" s="179" t="s">
        <v>16</v>
      </c>
      <c r="M526" s="180" t="s">
        <v>14</v>
      </c>
      <c r="N526" s="180" t="s">
        <v>15</v>
      </c>
      <c r="O526" s="180" t="s">
        <v>16</v>
      </c>
    </row>
    <row r="527" spans="1:15" ht="15.75" x14ac:dyDescent="0.25">
      <c r="A527" s="181">
        <v>1</v>
      </c>
      <c r="B527" s="181">
        <v>2</v>
      </c>
      <c r="C527" s="27">
        <v>3</v>
      </c>
      <c r="D527" s="181">
        <v>4</v>
      </c>
      <c r="E527" s="181">
        <v>5</v>
      </c>
      <c r="F527" s="181">
        <v>6</v>
      </c>
      <c r="G527" s="181">
        <v>7</v>
      </c>
      <c r="H527" s="181">
        <v>8</v>
      </c>
      <c r="I527" s="181">
        <v>9</v>
      </c>
      <c r="J527" s="181">
        <v>10</v>
      </c>
      <c r="K527" s="27">
        <v>11</v>
      </c>
      <c r="L527" s="182">
        <v>12</v>
      </c>
      <c r="M527" s="83">
        <v>13</v>
      </c>
      <c r="N527" s="83">
        <v>14</v>
      </c>
      <c r="O527" s="83">
        <v>15</v>
      </c>
    </row>
    <row r="528" spans="1:15" ht="15.75" x14ac:dyDescent="0.25">
      <c r="A528" s="27"/>
      <c r="B528" s="183" t="s">
        <v>49</v>
      </c>
      <c r="C528" s="83"/>
      <c r="D528" s="26"/>
      <c r="E528" s="27"/>
      <c r="F528" s="27"/>
      <c r="G528" s="27"/>
      <c r="H528" s="27"/>
      <c r="I528" s="27"/>
      <c r="J528" s="27"/>
      <c r="K528" s="27"/>
      <c r="L528" s="183"/>
      <c r="M528" s="83"/>
      <c r="N528" s="83"/>
      <c r="O528" s="83"/>
    </row>
    <row r="529" spans="1:15" ht="31.5" x14ac:dyDescent="0.25">
      <c r="A529" s="27"/>
      <c r="B529" s="184" t="s">
        <v>50</v>
      </c>
      <c r="C529" s="62"/>
      <c r="D529" s="26"/>
      <c r="E529" s="185"/>
      <c r="F529" s="27"/>
      <c r="G529" s="185"/>
      <c r="H529" s="27"/>
      <c r="I529" s="27"/>
      <c r="J529" s="27"/>
      <c r="K529" s="27"/>
      <c r="L529" s="183"/>
      <c r="M529" s="83"/>
      <c r="N529" s="83"/>
      <c r="O529" s="62"/>
    </row>
    <row r="530" spans="1:15" ht="31.5" x14ac:dyDescent="0.25">
      <c r="A530" s="181"/>
      <c r="B530" s="186" t="s">
        <v>51</v>
      </c>
      <c r="C530" s="62"/>
      <c r="D530" s="115"/>
      <c r="E530" s="119"/>
      <c r="F530" s="181"/>
      <c r="G530" s="119"/>
      <c r="H530" s="181"/>
      <c r="I530" s="181"/>
      <c r="J530" s="181"/>
      <c r="K530" s="181"/>
      <c r="L530" s="182"/>
      <c r="M530" s="83"/>
      <c r="N530" s="83"/>
      <c r="O530" s="62"/>
    </row>
    <row r="531" spans="1:15" ht="47.25" x14ac:dyDescent="0.25">
      <c r="A531" s="27"/>
      <c r="B531" s="184" t="s">
        <v>52</v>
      </c>
      <c r="C531" s="62"/>
      <c r="D531" s="187" t="s">
        <v>53</v>
      </c>
      <c r="E531" s="185"/>
      <c r="F531" s="27"/>
      <c r="G531" s="187" t="s">
        <v>53</v>
      </c>
      <c r="H531" s="27"/>
      <c r="I531" s="27"/>
      <c r="J531" s="187" t="s">
        <v>53</v>
      </c>
      <c r="K531" s="27"/>
      <c r="L531" s="183"/>
      <c r="M531" s="187" t="s">
        <v>53</v>
      </c>
      <c r="N531" s="83"/>
      <c r="O531" s="62"/>
    </row>
    <row r="532" spans="1:15" ht="15.75" x14ac:dyDescent="0.25">
      <c r="A532" s="83"/>
      <c r="B532" s="184" t="s">
        <v>27</v>
      </c>
      <c r="C532" s="188"/>
      <c r="D532" s="189"/>
      <c r="E532" s="190"/>
      <c r="F532" s="191"/>
      <c r="G532" s="191"/>
      <c r="H532" s="191"/>
      <c r="I532" s="191"/>
      <c r="J532" s="191"/>
      <c r="K532" s="191"/>
      <c r="L532" s="192"/>
      <c r="M532" s="191"/>
      <c r="N532" s="191"/>
      <c r="O532" s="188"/>
    </row>
    <row r="533" spans="1:15" ht="15.75" x14ac:dyDescent="0.25">
      <c r="A533" s="87"/>
      <c r="B533" s="85" t="s">
        <v>54</v>
      </c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</row>
    <row r="534" spans="1:15" ht="15.75" x14ac:dyDescent="0.25">
      <c r="A534" s="193"/>
      <c r="B534" s="194" t="s">
        <v>55</v>
      </c>
      <c r="C534" s="132"/>
      <c r="D534" s="195"/>
      <c r="E534" s="196"/>
      <c r="F534" s="193"/>
      <c r="G534" s="197"/>
      <c r="H534" s="193"/>
      <c r="I534" s="193"/>
      <c r="J534" s="193"/>
      <c r="K534" s="193"/>
      <c r="L534" s="153"/>
      <c r="M534" s="198"/>
      <c r="N534" s="198"/>
      <c r="O534" s="132"/>
    </row>
    <row r="535" spans="1:15" ht="15.75" x14ac:dyDescent="0.25">
      <c r="A535" s="181"/>
      <c r="B535" s="186" t="s">
        <v>27</v>
      </c>
      <c r="C535" s="62"/>
      <c r="D535" s="115"/>
      <c r="E535" s="119"/>
      <c r="F535" s="181"/>
      <c r="G535" s="119"/>
      <c r="H535" s="181"/>
      <c r="I535" s="181"/>
      <c r="J535" s="181"/>
      <c r="K535" s="181"/>
      <c r="L535" s="182"/>
      <c r="M535" s="83"/>
      <c r="N535" s="83"/>
      <c r="O535" s="62"/>
    </row>
    <row r="536" spans="1:15" ht="15.75" x14ac:dyDescent="0.25">
      <c r="A536" s="181"/>
      <c r="B536" s="186" t="s">
        <v>56</v>
      </c>
      <c r="C536" s="62"/>
      <c r="D536" s="115"/>
      <c r="E536" s="119"/>
      <c r="F536" s="181"/>
      <c r="G536" s="119"/>
      <c r="H536" s="181"/>
      <c r="I536" s="181"/>
      <c r="J536" s="181"/>
      <c r="K536" s="181"/>
      <c r="L536" s="182"/>
      <c r="M536" s="83"/>
      <c r="N536" s="83"/>
      <c r="O536" s="62"/>
    </row>
    <row r="537" spans="1:15" ht="15.75" x14ac:dyDescent="0.25">
      <c r="A537" s="87"/>
      <c r="B537" s="199"/>
      <c r="C537" s="200" t="s">
        <v>57</v>
      </c>
      <c r="D537" s="201"/>
      <c r="E537" s="201"/>
      <c r="F537" s="201"/>
      <c r="G537" s="201"/>
      <c r="H537" s="201"/>
      <c r="I537" s="201"/>
      <c r="J537" s="201"/>
      <c r="K537" s="201"/>
      <c r="L537" s="201"/>
      <c r="M537" s="201"/>
      <c r="N537" s="201"/>
      <c r="O537" s="14"/>
    </row>
    <row r="538" spans="1:15" ht="18.75" customHeight="1" x14ac:dyDescent="0.3">
      <c r="A538" s="87"/>
      <c r="B538" s="199"/>
      <c r="C538" s="202" t="s">
        <v>58</v>
      </c>
      <c r="D538" s="202"/>
      <c r="E538" s="202"/>
      <c r="F538" s="202"/>
      <c r="G538" s="202"/>
      <c r="H538" s="202"/>
      <c r="I538" s="202"/>
      <c r="J538" s="202"/>
      <c r="K538" s="202"/>
      <c r="L538" s="202"/>
      <c r="M538" s="202"/>
      <c r="N538" s="202"/>
      <c r="O538" s="14"/>
    </row>
    <row r="539" spans="1:15" ht="18.75" x14ac:dyDescent="0.25">
      <c r="C539" s="200" t="s">
        <v>59</v>
      </c>
      <c r="D539" s="200"/>
      <c r="E539" s="200"/>
      <c r="F539" s="200"/>
      <c r="G539" s="200"/>
      <c r="H539" s="200"/>
      <c r="I539" s="200"/>
      <c r="J539" s="200"/>
      <c r="K539" s="200"/>
      <c r="L539" s="200"/>
      <c r="M539" s="200"/>
      <c r="N539" s="200"/>
      <c r="O539" s="2"/>
    </row>
    <row r="540" spans="1:15" ht="18.75" x14ac:dyDescent="0.25">
      <c r="C540" s="203"/>
      <c r="D540" s="203"/>
      <c r="E540" s="203"/>
      <c r="F540" s="203"/>
      <c r="G540" s="203"/>
      <c r="H540" s="203"/>
      <c r="I540" s="203"/>
      <c r="J540" s="203"/>
      <c r="K540" s="203"/>
      <c r="L540" s="203"/>
      <c r="M540" s="203"/>
      <c r="N540" s="203"/>
      <c r="O540" s="2"/>
    </row>
    <row r="541" spans="1:15" ht="48" customHeight="1" x14ac:dyDescent="0.25">
      <c r="C541" s="204" t="s">
        <v>60</v>
      </c>
      <c r="E541" s="205"/>
      <c r="F541" s="205"/>
      <c r="G541" s="205"/>
      <c r="H541" s="205"/>
      <c r="I541" s="205"/>
      <c r="J541" s="205" t="s">
        <v>61</v>
      </c>
      <c r="K541" s="205"/>
      <c r="L541" s="203"/>
      <c r="M541" s="203"/>
      <c r="N541" s="203"/>
      <c r="O541" s="2"/>
    </row>
    <row r="542" spans="1:15" ht="18.75" x14ac:dyDescent="0.25">
      <c r="C542" s="206"/>
      <c r="D542" s="207"/>
      <c r="E542" s="206"/>
      <c r="G542" t="s">
        <v>62</v>
      </c>
      <c r="H542" s="206"/>
      <c r="I542" s="206"/>
      <c r="J542" t="s">
        <v>63</v>
      </c>
      <c r="L542" s="203"/>
      <c r="M542" s="203"/>
      <c r="N542" s="203"/>
      <c r="O542" s="2"/>
    </row>
    <row r="543" spans="1:15" ht="18.75" x14ac:dyDescent="0.25">
      <c r="C543" s="206"/>
      <c r="D543" s="207"/>
      <c r="E543" s="206"/>
      <c r="H543" s="206"/>
      <c r="I543" s="206"/>
      <c r="M543" s="203"/>
      <c r="N543" s="203"/>
      <c r="O543" s="2"/>
    </row>
    <row r="544" spans="1:15" ht="18.75" x14ac:dyDescent="0.25">
      <c r="C544" s="206" t="s">
        <v>64</v>
      </c>
      <c r="D544" s="207"/>
      <c r="E544" s="205"/>
      <c r="F544" s="205"/>
      <c r="G544" s="205"/>
      <c r="H544" s="205"/>
      <c r="I544" s="205"/>
      <c r="J544" s="205" t="s">
        <v>65</v>
      </c>
      <c r="K544" s="205"/>
      <c r="M544" s="203"/>
      <c r="N544" s="203"/>
      <c r="O544" s="2"/>
    </row>
    <row r="545" spans="1:16" ht="18.75" customHeight="1" x14ac:dyDescent="0.25">
      <c r="C545" s="206"/>
      <c r="D545" s="207"/>
      <c r="E545" s="206"/>
      <c r="G545" t="s">
        <v>62</v>
      </c>
      <c r="H545" s="206"/>
      <c r="I545" s="206"/>
      <c r="J545" t="s">
        <v>63</v>
      </c>
      <c r="M545" s="203"/>
      <c r="N545" s="203"/>
      <c r="O545" s="2"/>
    </row>
    <row r="546" spans="1:16" ht="36" customHeight="1" x14ac:dyDescent="0.2">
      <c r="A546" s="359"/>
      <c r="B546" s="359"/>
      <c r="C546" s="359"/>
      <c r="D546" s="359"/>
      <c r="E546" s="359"/>
      <c r="F546" s="359"/>
      <c r="G546" s="359"/>
      <c r="H546" s="359"/>
      <c r="I546" s="359"/>
      <c r="J546" s="360" t="str">
        <f>$J$1</f>
        <v>ЗАТВЕРДЖЕНО                                                             Наказ Міністерства фінансів України 26.09.2014 N 836</v>
      </c>
      <c r="K546" s="360"/>
      <c r="L546" s="360"/>
      <c r="M546" s="360"/>
      <c r="N546" s="360"/>
      <c r="O546" s="359"/>
    </row>
    <row r="547" spans="1:16" ht="17.25" x14ac:dyDescent="0.25">
      <c r="A547" s="359"/>
      <c r="B547" s="359"/>
      <c r="C547" s="359"/>
      <c r="D547" s="359"/>
      <c r="E547" s="359"/>
      <c r="F547" s="361" t="s">
        <v>1</v>
      </c>
      <c r="G547" s="359"/>
      <c r="H547" s="359"/>
      <c r="I547" s="359"/>
      <c r="J547" s="359"/>
      <c r="K547" s="359"/>
      <c r="L547" s="359"/>
      <c r="M547" s="359"/>
      <c r="N547" s="359"/>
      <c r="O547" s="359"/>
    </row>
    <row r="548" spans="1:16" ht="15.75" customHeight="1" x14ac:dyDescent="0.25">
      <c r="A548" s="359"/>
      <c r="B548" s="359"/>
      <c r="C548" s="362" t="str">
        <f>$C$3</f>
        <v>про виконання паспорта бюджетної програми місцевого бюджету станом на _01.01.2019_ року</v>
      </c>
      <c r="D548" s="362"/>
      <c r="E548" s="362"/>
      <c r="F548" s="362"/>
      <c r="G548" s="362"/>
      <c r="H548" s="362"/>
      <c r="I548" s="362"/>
      <c r="J548" s="362"/>
      <c r="K548" s="362"/>
      <c r="L548" s="362"/>
      <c r="M548" s="362"/>
      <c r="N548" s="362"/>
      <c r="O548" s="359"/>
    </row>
    <row r="549" spans="1:16" ht="15.75" x14ac:dyDescent="0.25">
      <c r="A549" s="359"/>
      <c r="B549" s="359"/>
      <c r="C549" s="363">
        <v>1</v>
      </c>
      <c r="D549" s="364">
        <v>1000000</v>
      </c>
      <c r="E549" s="365" t="s">
        <v>3</v>
      </c>
      <c r="F549" s="366"/>
      <c r="G549" s="365"/>
      <c r="H549" s="365"/>
      <c r="I549" s="365"/>
      <c r="J549" s="365"/>
      <c r="K549" s="367"/>
      <c r="L549" s="367"/>
      <c r="M549" s="367"/>
      <c r="N549" s="359"/>
      <c r="O549" s="359"/>
    </row>
    <row r="550" spans="1:16" ht="15.75" x14ac:dyDescent="0.25">
      <c r="A550" s="359"/>
      <c r="B550" s="359"/>
      <c r="C550" s="363"/>
      <c r="D550" s="368" t="s">
        <v>4</v>
      </c>
      <c r="E550" s="369" t="s">
        <v>5</v>
      </c>
      <c r="F550" s="369"/>
      <c r="G550" s="363"/>
      <c r="H550" s="359"/>
      <c r="I550" s="359"/>
      <c r="J550" s="359"/>
      <c r="K550" s="359"/>
      <c r="L550" s="359"/>
      <c r="M550" s="359"/>
      <c r="N550" s="359"/>
      <c r="O550" s="359"/>
    </row>
    <row r="551" spans="1:16" ht="15.75" x14ac:dyDescent="0.25">
      <c r="A551" s="359"/>
      <c r="B551" s="359"/>
      <c r="C551" s="363">
        <v>2</v>
      </c>
      <c r="D551" s="364">
        <v>1010000</v>
      </c>
      <c r="E551" s="365" t="s">
        <v>3</v>
      </c>
      <c r="F551" s="366"/>
      <c r="G551" s="365"/>
      <c r="H551" s="365"/>
      <c r="I551" s="365"/>
      <c r="J551" s="365"/>
      <c r="K551" s="367"/>
      <c r="L551" s="359"/>
      <c r="M551" s="359"/>
      <c r="N551" s="359"/>
      <c r="O551" s="359"/>
    </row>
    <row r="552" spans="1:16" ht="15.75" x14ac:dyDescent="0.25">
      <c r="A552" s="359"/>
      <c r="B552" s="359"/>
      <c r="C552" s="363"/>
      <c r="D552" s="368" t="s">
        <v>4</v>
      </c>
      <c r="E552" s="369" t="s">
        <v>6</v>
      </c>
      <c r="F552" s="369"/>
      <c r="G552" s="363"/>
      <c r="H552" s="359"/>
      <c r="I552" s="359"/>
      <c r="J552" s="359"/>
      <c r="K552" s="359"/>
      <c r="L552" s="359"/>
      <c r="M552" s="359"/>
      <c r="N552" s="359"/>
      <c r="O552" s="359"/>
    </row>
    <row r="553" spans="1:16" ht="15.75" x14ac:dyDescent="0.25">
      <c r="A553" s="359"/>
      <c r="B553" s="359">
        <v>1161</v>
      </c>
      <c r="C553" s="363">
        <v>3</v>
      </c>
      <c r="D553" s="364">
        <f>'[1]нов паспорт'!B838</f>
        <v>0</v>
      </c>
      <c r="E553" s="370">
        <f>'[1]нов паспорт'!D838</f>
        <v>0</v>
      </c>
      <c r="F553" s="371">
        <f>'[1]нов паспорт'!E838</f>
        <v>0</v>
      </c>
      <c r="G553" s="371"/>
      <c r="H553" s="371"/>
      <c r="I553" s="371"/>
      <c r="J553" s="371"/>
      <c r="K553" s="371"/>
      <c r="L553" s="371"/>
      <c r="M553" s="371"/>
      <c r="N553" s="371"/>
      <c r="O553" s="371"/>
      <c r="P553" s="216"/>
    </row>
    <row r="554" spans="1:16" ht="15.75" x14ac:dyDescent="0.25">
      <c r="A554" s="359"/>
      <c r="B554" s="359"/>
      <c r="C554" s="363"/>
      <c r="D554" s="372" t="s">
        <v>4</v>
      </c>
      <c r="E554" s="373" t="s">
        <v>7</v>
      </c>
      <c r="F554" s="374" t="s">
        <v>8</v>
      </c>
      <c r="G554" s="374"/>
      <c r="H554" s="374"/>
      <c r="I554" s="359"/>
      <c r="J554" s="359"/>
      <c r="K554" s="359"/>
      <c r="L554" s="359"/>
      <c r="M554" s="359"/>
      <c r="N554" s="359"/>
      <c r="O554" s="359"/>
    </row>
    <row r="555" spans="1:16" ht="15.75" x14ac:dyDescent="0.25">
      <c r="A555" s="359"/>
      <c r="B555" s="359"/>
      <c r="C555" s="363"/>
      <c r="D555" s="372"/>
      <c r="E555" s="373"/>
      <c r="F555" s="375"/>
      <c r="G555" s="375"/>
      <c r="H555" s="375"/>
      <c r="I555" s="359"/>
      <c r="J555" s="359"/>
      <c r="K555" s="359"/>
      <c r="L555" s="359"/>
      <c r="M555" s="359"/>
      <c r="N555" s="359"/>
      <c r="O555" s="359"/>
    </row>
    <row r="556" spans="1:16" ht="15.75" x14ac:dyDescent="0.25">
      <c r="A556" s="359"/>
      <c r="B556" s="359"/>
      <c r="C556" s="363" t="s">
        <v>9</v>
      </c>
      <c r="D556" s="363"/>
      <c r="E556" s="363"/>
      <c r="F556" s="363"/>
      <c r="G556" s="363"/>
      <c r="H556" s="359"/>
      <c r="I556" s="359"/>
      <c r="J556" s="359"/>
      <c r="K556" s="359"/>
      <c r="L556" s="359"/>
      <c r="M556" s="359"/>
      <c r="N556" s="359"/>
      <c r="O556" s="359"/>
    </row>
    <row r="557" spans="1:16" ht="15.75" x14ac:dyDescent="0.25">
      <c r="A557" s="359"/>
      <c r="B557" s="359"/>
      <c r="C557" s="359"/>
      <c r="D557" s="376"/>
      <c r="E557" s="376"/>
      <c r="F557" s="376"/>
      <c r="G557" s="376"/>
      <c r="H557" s="359"/>
      <c r="I557" s="359"/>
      <c r="J557" s="359"/>
      <c r="K557" s="359"/>
      <c r="L557" s="359"/>
      <c r="M557" s="359"/>
      <c r="N557" s="377" t="s">
        <v>10</v>
      </c>
      <c r="O557" s="359"/>
    </row>
    <row r="558" spans="1:16" ht="15" customHeight="1" x14ac:dyDescent="0.2">
      <c r="A558" s="359"/>
      <c r="B558" s="359"/>
      <c r="C558" s="378" t="s">
        <v>11</v>
      </c>
      <c r="D558" s="378"/>
      <c r="E558" s="378"/>
      <c r="F558" s="378"/>
      <c r="G558" s="378"/>
      <c r="H558" s="378"/>
      <c r="I558" s="378" t="s">
        <v>12</v>
      </c>
      <c r="J558" s="378"/>
      <c r="K558" s="378"/>
      <c r="L558" s="378" t="s">
        <v>13</v>
      </c>
      <c r="M558" s="378"/>
      <c r="N558" s="378"/>
      <c r="O558" s="359"/>
    </row>
    <row r="559" spans="1:16" ht="24.75" customHeight="1" x14ac:dyDescent="0.2">
      <c r="A559" s="359"/>
      <c r="B559" s="359"/>
      <c r="C559" s="379" t="s">
        <v>14</v>
      </c>
      <c r="D559" s="379"/>
      <c r="E559" s="379" t="s">
        <v>15</v>
      </c>
      <c r="F559" s="379"/>
      <c r="G559" s="379" t="s">
        <v>16</v>
      </c>
      <c r="H559" s="379"/>
      <c r="I559" s="380" t="s">
        <v>14</v>
      </c>
      <c r="J559" s="381" t="s">
        <v>15</v>
      </c>
      <c r="K559" s="381" t="s">
        <v>16</v>
      </c>
      <c r="L559" s="381" t="s">
        <v>14</v>
      </c>
      <c r="M559" s="381" t="s">
        <v>15</v>
      </c>
      <c r="N559" s="382" t="s">
        <v>16</v>
      </c>
      <c r="O559" s="359"/>
    </row>
    <row r="560" spans="1:16" ht="15.75" x14ac:dyDescent="0.25">
      <c r="A560" s="359"/>
      <c r="B560" s="359"/>
      <c r="C560" s="347">
        <v>1</v>
      </c>
      <c r="D560" s="347"/>
      <c r="E560" s="347">
        <v>2</v>
      </c>
      <c r="F560" s="347"/>
      <c r="G560" s="347">
        <v>3</v>
      </c>
      <c r="H560" s="347"/>
      <c r="I560" s="383">
        <v>4</v>
      </c>
      <c r="J560" s="384">
        <v>5</v>
      </c>
      <c r="K560" s="384">
        <v>6</v>
      </c>
      <c r="L560" s="384">
        <v>7</v>
      </c>
      <c r="M560" s="384">
        <v>8</v>
      </c>
      <c r="N560" s="384">
        <v>9</v>
      </c>
      <c r="O560" s="359"/>
    </row>
    <row r="561" spans="1:15" ht="15.75" x14ac:dyDescent="0.25">
      <c r="A561" s="359"/>
      <c r="B561" s="359"/>
      <c r="C561" s="385">
        <f>'[1]нов паспорт'!K878</f>
        <v>0</v>
      </c>
      <c r="D561" s="385"/>
      <c r="E561" s="386">
        <f>'[1]нов паспорт'!L878</f>
        <v>0</v>
      </c>
      <c r="F561" s="386"/>
      <c r="G561" s="385">
        <f>C561+E561</f>
        <v>0</v>
      </c>
      <c r="H561" s="385"/>
      <c r="I561" s="56">
        <f>C561</f>
        <v>0</v>
      </c>
      <c r="J561" s="387">
        <f>58.7+168.2+16.7</f>
        <v>243.59999999999997</v>
      </c>
      <c r="K561" s="387">
        <f>I561+J561</f>
        <v>243.59999999999997</v>
      </c>
      <c r="L561" s="56">
        <f>I561-C561</f>
        <v>0</v>
      </c>
      <c r="M561" s="387">
        <f>J561-E561</f>
        <v>243.59999999999997</v>
      </c>
      <c r="N561" s="56">
        <f>K561-G561</f>
        <v>243.59999999999997</v>
      </c>
      <c r="O561" s="359"/>
    </row>
    <row r="562" spans="1:15" ht="15.75" x14ac:dyDescent="0.25">
      <c r="A562" s="359"/>
      <c r="B562" s="359"/>
      <c r="C562" s="388"/>
      <c r="D562" s="388"/>
      <c r="E562" s="388"/>
      <c r="F562" s="388"/>
      <c r="G562" s="388"/>
      <c r="H562" s="388"/>
      <c r="I562" s="373"/>
      <c r="J562" s="373"/>
      <c r="K562" s="373"/>
      <c r="L562" s="373"/>
      <c r="M562" s="373"/>
      <c r="N562" s="373"/>
      <c r="O562" s="359"/>
    </row>
    <row r="563" spans="1:15" ht="15.75" x14ac:dyDescent="0.25">
      <c r="A563" s="359"/>
      <c r="B563" s="359"/>
      <c r="C563" s="389" t="s">
        <v>17</v>
      </c>
      <c r="D563" s="389"/>
      <c r="E563" s="389"/>
      <c r="F563" s="389"/>
      <c r="G563" s="389"/>
      <c r="H563" s="389"/>
      <c r="I563" s="389"/>
      <c r="J563" s="389"/>
      <c r="K563" s="389"/>
      <c r="L563" s="389"/>
      <c r="M563" s="389"/>
      <c r="N563" s="359"/>
      <c r="O563" s="359"/>
    </row>
    <row r="564" spans="1:15" ht="15.75" x14ac:dyDescent="0.25">
      <c r="A564" s="359"/>
      <c r="B564" s="359"/>
      <c r="C564" s="390"/>
      <c r="D564" s="359"/>
      <c r="E564" s="359"/>
      <c r="F564" s="359"/>
      <c r="G564" s="359"/>
      <c r="H564" s="359"/>
      <c r="I564" s="359"/>
      <c r="J564" s="359"/>
      <c r="K564" s="359"/>
      <c r="L564" s="359"/>
      <c r="M564" s="359"/>
      <c r="N564" s="391" t="s">
        <v>10</v>
      </c>
      <c r="O564" s="359"/>
    </row>
    <row r="565" spans="1:15" ht="42" customHeight="1" x14ac:dyDescent="0.2">
      <c r="A565" s="392" t="s">
        <v>18</v>
      </c>
      <c r="B565" s="393" t="s">
        <v>19</v>
      </c>
      <c r="C565" s="393" t="s">
        <v>20</v>
      </c>
      <c r="D565" s="394" t="s">
        <v>21</v>
      </c>
      <c r="E565" s="394"/>
      <c r="F565" s="395" t="s">
        <v>22</v>
      </c>
      <c r="G565" s="396"/>
      <c r="H565" s="397"/>
      <c r="I565" s="395" t="s">
        <v>23</v>
      </c>
      <c r="J565" s="396"/>
      <c r="K565" s="397"/>
      <c r="L565" s="398" t="s">
        <v>13</v>
      </c>
      <c r="M565" s="398"/>
      <c r="N565" s="398"/>
      <c r="O565" s="359"/>
    </row>
    <row r="566" spans="1:15" ht="27.75" customHeight="1" x14ac:dyDescent="0.2">
      <c r="A566" s="392"/>
      <c r="B566" s="393"/>
      <c r="C566" s="393"/>
      <c r="D566" s="394"/>
      <c r="E566" s="394"/>
      <c r="F566" s="399" t="s">
        <v>14</v>
      </c>
      <c r="G566" s="399" t="s">
        <v>15</v>
      </c>
      <c r="H566" s="399" t="s">
        <v>16</v>
      </c>
      <c r="I566" s="399" t="s">
        <v>14</v>
      </c>
      <c r="J566" s="399" t="s">
        <v>15</v>
      </c>
      <c r="K566" s="399" t="s">
        <v>16</v>
      </c>
      <c r="L566" s="399" t="s">
        <v>14</v>
      </c>
      <c r="M566" s="399" t="s">
        <v>15</v>
      </c>
      <c r="N566" s="399" t="s">
        <v>16</v>
      </c>
      <c r="O566" s="359"/>
    </row>
    <row r="567" spans="1:15" ht="14.25" customHeight="1" x14ac:dyDescent="0.2">
      <c r="A567" s="400">
        <v>1</v>
      </c>
      <c r="B567" s="401">
        <v>2</v>
      </c>
      <c r="C567" s="401">
        <v>3</v>
      </c>
      <c r="D567" s="402">
        <v>4</v>
      </c>
      <c r="E567" s="402"/>
      <c r="F567" s="401">
        <v>5</v>
      </c>
      <c r="G567" s="400">
        <v>6</v>
      </c>
      <c r="H567" s="401">
        <v>7</v>
      </c>
      <c r="I567" s="400">
        <v>8</v>
      </c>
      <c r="J567" s="401">
        <v>9</v>
      </c>
      <c r="K567" s="400">
        <v>10</v>
      </c>
      <c r="L567" s="401">
        <v>11</v>
      </c>
      <c r="M567" s="400">
        <v>12</v>
      </c>
      <c r="N567" s="401">
        <v>13</v>
      </c>
      <c r="O567" s="359"/>
    </row>
    <row r="568" spans="1:15" ht="52.5" customHeight="1" x14ac:dyDescent="0.25">
      <c r="A568" s="56">
        <v>1</v>
      </c>
      <c r="B568" s="57">
        <f>D553</f>
        <v>0</v>
      </c>
      <c r="C568" s="403">
        <f>E553</f>
        <v>0</v>
      </c>
      <c r="D568" s="59">
        <f>'[1]нов паспорт'!D873</f>
        <v>0</v>
      </c>
      <c r="E568" s="60"/>
      <c r="F568" s="61">
        <f>'[1]нов паспорт'!K878</f>
        <v>0</v>
      </c>
      <c r="G568" s="61">
        <f>'[1]нов паспорт'!L878</f>
        <v>0</v>
      </c>
      <c r="H568" s="61">
        <f>F568+G568</f>
        <v>0</v>
      </c>
      <c r="I568" s="404">
        <f>I561</f>
        <v>0</v>
      </c>
      <c r="J568" s="61">
        <f>J561</f>
        <v>243.59999999999997</v>
      </c>
      <c r="K568" s="405">
        <f>I568+J568</f>
        <v>243.59999999999997</v>
      </c>
      <c r="L568" s="387">
        <f>I568-F568</f>
        <v>0</v>
      </c>
      <c r="M568" s="387">
        <f>J568-G568</f>
        <v>243.59999999999997</v>
      </c>
      <c r="N568" s="56">
        <f>L568+M568</f>
        <v>243.59999999999997</v>
      </c>
      <c r="O568" s="359"/>
    </row>
    <row r="569" spans="1:15" ht="15.75" x14ac:dyDescent="0.25">
      <c r="A569" s="56"/>
      <c r="B569" s="56"/>
      <c r="C569" s="406"/>
      <c r="D569" s="226"/>
      <c r="E569" s="227"/>
      <c r="F569" s="407"/>
      <c r="G569" s="383"/>
      <c r="H569" s="408">
        <f>SUM(F569:G569)</f>
        <v>0</v>
      </c>
      <c r="I569" s="409"/>
      <c r="J569" s="409"/>
      <c r="K569" s="410">
        <f>I569+J569</f>
        <v>0</v>
      </c>
      <c r="L569" s="387">
        <f>I569-F569</f>
        <v>0</v>
      </c>
      <c r="M569" s="387">
        <f>J569-G569</f>
        <v>0</v>
      </c>
      <c r="N569" s="387">
        <f>K569-H569</f>
        <v>0</v>
      </c>
      <c r="O569" s="359"/>
    </row>
    <row r="570" spans="1:15" ht="15.75" x14ac:dyDescent="0.25">
      <c r="A570" s="56"/>
      <c r="B570" s="56"/>
      <c r="C570" s="404"/>
      <c r="D570" s="411" t="s">
        <v>24</v>
      </c>
      <c r="E570" s="411"/>
      <c r="F570" s="61">
        <f t="shared" ref="F570:N570" si="13">SUM(F568:F569)</f>
        <v>0</v>
      </c>
      <c r="G570" s="61">
        <f t="shared" si="13"/>
        <v>0</v>
      </c>
      <c r="H570" s="61">
        <f t="shared" si="13"/>
        <v>0</v>
      </c>
      <c r="I570" s="61">
        <f t="shared" si="13"/>
        <v>0</v>
      </c>
      <c r="J570" s="61">
        <f t="shared" si="13"/>
        <v>243.59999999999997</v>
      </c>
      <c r="K570" s="61">
        <f t="shared" si="13"/>
        <v>243.59999999999997</v>
      </c>
      <c r="L570" s="61">
        <f t="shared" si="13"/>
        <v>0</v>
      </c>
      <c r="M570" s="61">
        <f t="shared" si="13"/>
        <v>243.59999999999997</v>
      </c>
      <c r="N570" s="61">
        <f t="shared" si="13"/>
        <v>243.59999999999997</v>
      </c>
      <c r="O570" s="359"/>
    </row>
    <row r="571" spans="1:15" ht="18.75" x14ac:dyDescent="0.25">
      <c r="A571" s="359"/>
      <c r="B571" s="359"/>
      <c r="C571" s="412"/>
      <c r="D571" s="412"/>
      <c r="E571" s="412"/>
      <c r="F571" s="412"/>
      <c r="G571" s="412"/>
      <c r="H571" s="412"/>
      <c r="I571" s="412"/>
      <c r="J571" s="412"/>
      <c r="K571" s="412"/>
      <c r="L571" s="412"/>
      <c r="M571" s="412"/>
      <c r="N571" s="359"/>
      <c r="O571" s="359"/>
    </row>
    <row r="572" spans="1:15" ht="15.75" x14ac:dyDescent="0.25">
      <c r="A572" s="359"/>
      <c r="B572" s="359"/>
      <c r="C572" s="413" t="s">
        <v>25</v>
      </c>
      <c r="D572" s="413"/>
      <c r="E572" s="413"/>
      <c r="F572" s="413"/>
      <c r="G572" s="413"/>
      <c r="H572" s="413"/>
      <c r="I572" s="413"/>
      <c r="J572" s="413"/>
      <c r="K572" s="413"/>
      <c r="L572" s="413"/>
      <c r="M572" s="413"/>
      <c r="N572" s="359"/>
      <c r="O572" s="359"/>
    </row>
    <row r="573" spans="1:15" x14ac:dyDescent="0.2">
      <c r="A573" s="359"/>
      <c r="B573" s="359"/>
      <c r="C573" s="359"/>
      <c r="D573" s="359"/>
      <c r="E573" s="359"/>
      <c r="F573" s="359"/>
      <c r="G573" s="359"/>
      <c r="H573" s="359"/>
      <c r="I573" s="359"/>
      <c r="J573" s="359"/>
      <c r="K573" s="359"/>
      <c r="L573" s="359"/>
      <c r="M573" s="359"/>
      <c r="N573" s="391" t="s">
        <v>10</v>
      </c>
      <c r="O573" s="359"/>
    </row>
    <row r="574" spans="1:15" ht="38.25" customHeight="1" x14ac:dyDescent="0.2">
      <c r="A574" s="359"/>
      <c r="B574" s="359"/>
      <c r="C574" s="414" t="s">
        <v>26</v>
      </c>
      <c r="D574" s="415"/>
      <c r="E574" s="416"/>
      <c r="F574" s="59" t="s">
        <v>22</v>
      </c>
      <c r="G574" s="417"/>
      <c r="H574" s="60"/>
      <c r="I574" s="395" t="s">
        <v>23</v>
      </c>
      <c r="J574" s="396"/>
      <c r="K574" s="397"/>
      <c r="L574" s="418" t="s">
        <v>13</v>
      </c>
      <c r="M574" s="419"/>
      <c r="N574" s="420"/>
      <c r="O574" s="359"/>
    </row>
    <row r="575" spans="1:15" ht="30" x14ac:dyDescent="0.2">
      <c r="A575" s="359"/>
      <c r="B575" s="359"/>
      <c r="C575" s="421"/>
      <c r="D575" s="422"/>
      <c r="E575" s="423"/>
      <c r="F575" s="424" t="s">
        <v>14</v>
      </c>
      <c r="G575" s="424" t="s">
        <v>15</v>
      </c>
      <c r="H575" s="424" t="s">
        <v>16</v>
      </c>
      <c r="I575" s="424" t="s">
        <v>14</v>
      </c>
      <c r="J575" s="424" t="s">
        <v>15</v>
      </c>
      <c r="K575" s="424" t="s">
        <v>16</v>
      </c>
      <c r="L575" s="424" t="s">
        <v>14</v>
      </c>
      <c r="M575" s="424" t="s">
        <v>15</v>
      </c>
      <c r="N575" s="424" t="s">
        <v>16</v>
      </c>
      <c r="O575" s="359"/>
    </row>
    <row r="576" spans="1:15" ht="15.75" x14ac:dyDescent="0.25">
      <c r="A576" s="359"/>
      <c r="B576" s="359"/>
      <c r="C576" s="425">
        <v>1</v>
      </c>
      <c r="D576" s="426"/>
      <c r="E576" s="427"/>
      <c r="F576" s="428">
        <v>2</v>
      </c>
      <c r="G576" s="428">
        <v>3</v>
      </c>
      <c r="H576" s="428">
        <v>4</v>
      </c>
      <c r="I576" s="428">
        <v>5</v>
      </c>
      <c r="J576" s="428">
        <v>6</v>
      </c>
      <c r="K576" s="428">
        <v>7</v>
      </c>
      <c r="L576" s="428">
        <v>8</v>
      </c>
      <c r="M576" s="428">
        <v>9</v>
      </c>
      <c r="N576" s="428">
        <v>10</v>
      </c>
      <c r="O576" s="359"/>
    </row>
    <row r="577" spans="1:15" ht="15.75" customHeight="1" x14ac:dyDescent="0.25">
      <c r="A577" s="359"/>
      <c r="B577" s="359"/>
      <c r="C577" s="429" t="s">
        <v>77</v>
      </c>
      <c r="D577" s="429"/>
      <c r="E577" s="429"/>
      <c r="F577" s="407"/>
      <c r="G577" s="430"/>
      <c r="H577" s="430"/>
      <c r="I577" s="430"/>
      <c r="J577" s="430"/>
      <c r="K577" s="430"/>
      <c r="L577" s="430"/>
      <c r="M577" s="430"/>
      <c r="N577" s="430"/>
      <c r="O577" s="359"/>
    </row>
    <row r="578" spans="1:15" ht="15.75" x14ac:dyDescent="0.25">
      <c r="A578" s="359"/>
      <c r="B578" s="359"/>
      <c r="C578" s="429" t="s">
        <v>49</v>
      </c>
      <c r="D578" s="429"/>
      <c r="E578" s="429"/>
      <c r="F578" s="407"/>
      <c r="G578" s="430"/>
      <c r="H578" s="430"/>
      <c r="I578" s="430"/>
      <c r="J578" s="430"/>
      <c r="K578" s="430"/>
      <c r="L578" s="430"/>
      <c r="M578" s="430"/>
      <c r="N578" s="430"/>
      <c r="O578" s="359"/>
    </row>
    <row r="579" spans="1:15" ht="15.75" customHeight="1" x14ac:dyDescent="0.25">
      <c r="A579" s="359"/>
      <c r="B579" s="359"/>
      <c r="C579" s="429" t="s">
        <v>78</v>
      </c>
      <c r="D579" s="429"/>
      <c r="E579" s="429"/>
      <c r="F579" s="407"/>
      <c r="G579" s="430"/>
      <c r="H579" s="430"/>
      <c r="I579" s="430"/>
      <c r="J579" s="430"/>
      <c r="K579" s="430"/>
      <c r="L579" s="430"/>
      <c r="M579" s="430"/>
      <c r="N579" s="430"/>
      <c r="O579" s="359"/>
    </row>
    <row r="580" spans="1:15" ht="15.75" customHeight="1" x14ac:dyDescent="0.25">
      <c r="A580" s="359"/>
      <c r="B580" s="359"/>
      <c r="C580" s="334" t="s">
        <v>27</v>
      </c>
      <c r="D580" s="334"/>
      <c r="E580" s="334"/>
      <c r="F580" s="407"/>
      <c r="G580" s="430"/>
      <c r="H580" s="430"/>
      <c r="I580" s="430"/>
      <c r="J580" s="430"/>
      <c r="K580" s="430"/>
      <c r="L580" s="430"/>
      <c r="M580" s="430"/>
      <c r="N580" s="430"/>
      <c r="O580" s="359"/>
    </row>
    <row r="581" spans="1:15" ht="15.75" x14ac:dyDescent="0.25">
      <c r="A581" s="359"/>
      <c r="B581" s="359"/>
      <c r="C581" s="334" t="s">
        <v>24</v>
      </c>
      <c r="D581" s="334"/>
      <c r="E581" s="334"/>
      <c r="F581" s="407"/>
      <c r="G581" s="430"/>
      <c r="H581" s="430"/>
      <c r="I581" s="430"/>
      <c r="J581" s="430"/>
      <c r="K581" s="430"/>
      <c r="L581" s="430"/>
      <c r="M581" s="430"/>
      <c r="N581" s="430"/>
      <c r="O581" s="359"/>
    </row>
    <row r="582" spans="1:15" ht="15.75" x14ac:dyDescent="0.25">
      <c r="A582" s="359"/>
      <c r="B582" s="359"/>
      <c r="C582" s="431"/>
      <c r="D582" s="431"/>
      <c r="E582" s="431"/>
      <c r="F582" s="431"/>
      <c r="G582" s="431"/>
      <c r="H582" s="431"/>
      <c r="I582" s="431"/>
      <c r="J582" s="431"/>
      <c r="K582" s="431"/>
      <c r="L582" s="431"/>
      <c r="M582" s="431"/>
      <c r="N582" s="431"/>
      <c r="O582" s="359"/>
    </row>
    <row r="583" spans="1:15" ht="15.75" customHeight="1" x14ac:dyDescent="0.25">
      <c r="A583" s="359"/>
      <c r="B583" s="359"/>
      <c r="C583" s="413" t="s">
        <v>28</v>
      </c>
      <c r="D583" s="413"/>
      <c r="E583" s="413"/>
      <c r="F583" s="413"/>
      <c r="G583" s="413"/>
      <c r="H583" s="413"/>
      <c r="I583" s="413"/>
      <c r="J583" s="413"/>
      <c r="K583" s="359"/>
      <c r="L583" s="359"/>
      <c r="M583" s="359"/>
      <c r="N583" s="359"/>
      <c r="O583" s="359"/>
    </row>
    <row r="584" spans="1:15" ht="15.75" x14ac:dyDescent="0.25">
      <c r="A584" s="359"/>
      <c r="B584" s="359"/>
      <c r="C584" s="390"/>
      <c r="D584" s="359"/>
      <c r="E584" s="359"/>
      <c r="F584" s="359"/>
      <c r="G584" s="359"/>
      <c r="H584" s="359"/>
      <c r="I584" s="359"/>
      <c r="J584" s="359"/>
      <c r="K584" s="359"/>
      <c r="L584" s="359"/>
      <c r="M584" s="359"/>
      <c r="N584" s="359"/>
      <c r="O584" s="359"/>
    </row>
    <row r="585" spans="1:15" ht="15.75" customHeight="1" x14ac:dyDescent="0.2">
      <c r="A585" s="359"/>
      <c r="B585" s="392" t="s">
        <v>18</v>
      </c>
      <c r="C585" s="432" t="s">
        <v>19</v>
      </c>
      <c r="D585" s="398" t="s">
        <v>29</v>
      </c>
      <c r="E585" s="398"/>
      <c r="F585" s="398"/>
      <c r="G585" s="398"/>
      <c r="H585" s="394" t="s">
        <v>30</v>
      </c>
      <c r="I585" s="394" t="s">
        <v>31</v>
      </c>
      <c r="J585" s="394" t="s">
        <v>22</v>
      </c>
      <c r="K585" s="394"/>
      <c r="L585" s="394" t="s">
        <v>32</v>
      </c>
      <c r="M585" s="394"/>
      <c r="N585" s="398" t="s">
        <v>13</v>
      </c>
      <c r="O585" s="359"/>
    </row>
    <row r="586" spans="1:15" ht="38.25" customHeight="1" x14ac:dyDescent="0.2">
      <c r="A586" s="359"/>
      <c r="B586" s="392"/>
      <c r="C586" s="433"/>
      <c r="D586" s="398"/>
      <c r="E586" s="398"/>
      <c r="F586" s="398"/>
      <c r="G586" s="398"/>
      <c r="H586" s="394"/>
      <c r="I586" s="394"/>
      <c r="J586" s="394"/>
      <c r="K586" s="394"/>
      <c r="L586" s="394"/>
      <c r="M586" s="394"/>
      <c r="N586" s="398"/>
      <c r="O586" s="359"/>
    </row>
    <row r="587" spans="1:15" ht="14.25" customHeight="1" x14ac:dyDescent="0.2">
      <c r="A587" s="359"/>
      <c r="B587" s="434">
        <v>1</v>
      </c>
      <c r="C587" s="435">
        <v>2</v>
      </c>
      <c r="D587" s="393">
        <v>3</v>
      </c>
      <c r="E587" s="393"/>
      <c r="F587" s="393"/>
      <c r="G587" s="393"/>
      <c r="H587" s="436">
        <v>4</v>
      </c>
      <c r="I587" s="436">
        <v>5</v>
      </c>
      <c r="J587" s="437">
        <v>6</v>
      </c>
      <c r="K587" s="437"/>
      <c r="L587" s="437">
        <v>7</v>
      </c>
      <c r="M587" s="437"/>
      <c r="N587" s="435">
        <v>8</v>
      </c>
      <c r="O587" s="359"/>
    </row>
    <row r="588" spans="1:15" ht="26.25" customHeight="1" x14ac:dyDescent="0.2">
      <c r="A588" s="359"/>
      <c r="B588" s="56"/>
      <c r="C588" s="438">
        <f>D553</f>
        <v>0</v>
      </c>
      <c r="D588" s="438">
        <f>'[1]нов паспорт'!C891</f>
        <v>0</v>
      </c>
      <c r="E588" s="439">
        <f>'[1]нов паспорт'!D891</f>
        <v>0</v>
      </c>
      <c r="F588" s="439"/>
      <c r="G588" s="439"/>
      <c r="H588" s="439"/>
      <c r="I588" s="439"/>
      <c r="J588" s="439"/>
      <c r="K588" s="439"/>
      <c r="L588" s="439"/>
      <c r="M588" s="439"/>
      <c r="N588" s="440"/>
      <c r="O588" s="359"/>
    </row>
    <row r="589" spans="1:15" ht="15.75" x14ac:dyDescent="0.25">
      <c r="A589" s="359"/>
      <c r="B589" s="441">
        <v>1</v>
      </c>
      <c r="C589" s="442"/>
      <c r="D589" s="354" t="s">
        <v>33</v>
      </c>
      <c r="E589" s="354"/>
      <c r="F589" s="354"/>
      <c r="G589" s="354"/>
      <c r="H589" s="335"/>
      <c r="I589" s="335"/>
      <c r="J589" s="347"/>
      <c r="K589" s="347"/>
      <c r="L589" s="347"/>
      <c r="M589" s="347"/>
      <c r="N589" s="56"/>
      <c r="O589" s="359"/>
    </row>
    <row r="590" spans="1:15" ht="21" customHeight="1" x14ac:dyDescent="0.25">
      <c r="A590" s="359"/>
      <c r="B590" s="56"/>
      <c r="C590" s="61"/>
      <c r="D590" s="334">
        <f>'[1]нов паспорт'!C893</f>
        <v>0</v>
      </c>
      <c r="E590" s="334"/>
      <c r="F590" s="334"/>
      <c r="G590" s="334"/>
      <c r="H590" s="335">
        <f>'[1]нов паспорт'!J893</f>
        <v>0</v>
      </c>
      <c r="I590" s="346">
        <f>'[1]нов паспорт'!K893</f>
        <v>0</v>
      </c>
      <c r="J590" s="347">
        <f>'[1]нов паспорт'!L893</f>
        <v>0</v>
      </c>
      <c r="K590" s="347"/>
      <c r="L590" s="347">
        <f>J590</f>
        <v>0</v>
      </c>
      <c r="M590" s="347"/>
      <c r="N590" s="56">
        <f>L590-J590</f>
        <v>0</v>
      </c>
      <c r="O590" s="359"/>
    </row>
    <row r="591" spans="1:15" ht="18.75" customHeight="1" x14ac:dyDescent="0.25">
      <c r="A591" s="359"/>
      <c r="B591" s="56"/>
      <c r="C591" s="61"/>
      <c r="D591" s="334" t="str">
        <f>'[1]нов паспорт'!C894</f>
        <v>Назва показника</v>
      </c>
      <c r="E591" s="334"/>
      <c r="F591" s="334"/>
      <c r="G591" s="334"/>
      <c r="H591" s="335" t="str">
        <f>'[1]нов паспорт'!J894</f>
        <v>Одиниця виміру</v>
      </c>
      <c r="I591" s="346" t="str">
        <f>'[1]нов паспорт'!K894</f>
        <v>Джерело інформації</v>
      </c>
      <c r="J591" s="347" t="str">
        <f>'[1]нов паспорт'!L894</f>
        <v>Значення показника</v>
      </c>
      <c r="K591" s="347"/>
      <c r="L591" s="347" t="str">
        <f>J591</f>
        <v>Значення показника</v>
      </c>
      <c r="M591" s="347"/>
      <c r="N591" s="56" t="e">
        <f>L591-J591</f>
        <v>#VALUE!</v>
      </c>
      <c r="O591" s="359"/>
    </row>
    <row r="592" spans="1:15" ht="14.25" customHeight="1" x14ac:dyDescent="0.25">
      <c r="A592" s="359"/>
      <c r="B592" s="56"/>
      <c r="C592" s="61"/>
      <c r="D592" s="334" t="str">
        <f>'[1]нов паспорт'!C895</f>
        <v xml:space="preserve">Завдання1:                         </v>
      </c>
      <c r="E592" s="334"/>
      <c r="F592" s="334"/>
      <c r="G592" s="334"/>
      <c r="H592" s="335"/>
      <c r="I592" s="346"/>
      <c r="J592" s="347"/>
      <c r="K592" s="347"/>
      <c r="L592" s="347"/>
      <c r="M592" s="347"/>
      <c r="N592" s="56"/>
      <c r="O592" s="359"/>
    </row>
    <row r="593" spans="1:15" ht="15" customHeight="1" x14ac:dyDescent="0.25">
      <c r="A593" s="359"/>
      <c r="B593" s="56"/>
      <c r="C593" s="61"/>
      <c r="D593" s="334" t="str">
        <f>'[1]нов паспорт'!C896</f>
        <v>Показники затрат :</v>
      </c>
      <c r="E593" s="334"/>
      <c r="F593" s="334"/>
      <c r="G593" s="334"/>
      <c r="H593" s="335">
        <f>'[1]нов паспорт'!J896</f>
        <v>0</v>
      </c>
      <c r="I593" s="346">
        <f>'[1]нов паспорт'!K896</f>
        <v>0</v>
      </c>
      <c r="J593" s="347">
        <f>'[1]нов паспорт'!L896</f>
        <v>0</v>
      </c>
      <c r="K593" s="347"/>
      <c r="L593" s="347">
        <f>J593</f>
        <v>0</v>
      </c>
      <c r="M593" s="347"/>
      <c r="N593" s="56">
        <f>L593-J593</f>
        <v>0</v>
      </c>
      <c r="O593" s="359"/>
    </row>
    <row r="594" spans="1:15" ht="27" customHeight="1" x14ac:dyDescent="0.25">
      <c r="A594" s="359"/>
      <c r="B594" s="56"/>
      <c r="C594" s="61"/>
      <c r="D594" s="334" t="str">
        <f>'[1]нов паспорт'!C897</f>
        <v xml:space="preserve">кількість централізованих бухгалтерій  </v>
      </c>
      <c r="E594" s="334"/>
      <c r="F594" s="334"/>
      <c r="G594" s="334"/>
      <c r="H594" s="335" t="str">
        <f>'[1]нов паспорт'!J897</f>
        <v>од.</v>
      </c>
      <c r="I594" s="346" t="str">
        <f>'[1]нов паспорт'!K897</f>
        <v>положення про відділ освіти</v>
      </c>
      <c r="J594" s="347">
        <f>'[1]нов паспорт'!L897</f>
        <v>1</v>
      </c>
      <c r="K594" s="347"/>
      <c r="L594" s="347">
        <f>J594</f>
        <v>1</v>
      </c>
      <c r="M594" s="347"/>
      <c r="N594" s="56">
        <f>L594-J594</f>
        <v>0</v>
      </c>
      <c r="O594" s="359"/>
    </row>
    <row r="595" spans="1:15" ht="17.25" customHeight="1" x14ac:dyDescent="0.25">
      <c r="A595" s="359"/>
      <c r="B595" s="56"/>
      <c r="C595" s="61"/>
      <c r="D595" s="334" t="str">
        <f>'[1]нов паспорт'!C898</f>
        <v xml:space="preserve">всього - середньорічне   число ставок /штатних одиниць ,     </v>
      </c>
      <c r="E595" s="334"/>
      <c r="F595" s="334"/>
      <c r="G595" s="334"/>
      <c r="H595" s="335" t="str">
        <f>'[1]нов паспорт'!J898</f>
        <v>од.</v>
      </c>
      <c r="I595" s="346" t="str">
        <f>'[1]нов паспорт'!K898</f>
        <v>штатний розпис</v>
      </c>
      <c r="J595" s="347">
        <f>'[1]нов паспорт'!L898</f>
        <v>14</v>
      </c>
      <c r="K595" s="347"/>
      <c r="L595" s="347">
        <f>J595</f>
        <v>14</v>
      </c>
      <c r="M595" s="347"/>
      <c r="N595" s="56">
        <f>L595-J595</f>
        <v>0</v>
      </c>
      <c r="O595" s="359"/>
    </row>
    <row r="596" spans="1:15" ht="17.25" customHeight="1" x14ac:dyDescent="0.25">
      <c r="A596" s="359"/>
      <c r="B596" s="56"/>
      <c r="C596" s="61"/>
      <c r="D596" s="334" t="str">
        <f>'[1]нов паспорт'!C899</f>
        <v>у тому числі:</v>
      </c>
      <c r="E596" s="334"/>
      <c r="F596" s="334"/>
      <c r="G596" s="334"/>
      <c r="H596" s="335">
        <f>'[1]нов паспорт'!J899</f>
        <v>0</v>
      </c>
      <c r="I596" s="346">
        <f>'[1]нов паспорт'!K899</f>
        <v>0</v>
      </c>
      <c r="J596" s="347">
        <f>'[1]нов паспорт'!L899</f>
        <v>0</v>
      </c>
      <c r="K596" s="347"/>
      <c r="L596" s="347">
        <f>J596</f>
        <v>0</v>
      </c>
      <c r="M596" s="347"/>
      <c r="N596" s="56">
        <f>L596-J596</f>
        <v>0</v>
      </c>
      <c r="O596" s="359"/>
    </row>
    <row r="597" spans="1:15" ht="17.25" customHeight="1" x14ac:dyDescent="0.25">
      <c r="A597" s="359"/>
      <c r="B597" s="441">
        <v>2</v>
      </c>
      <c r="C597" s="407"/>
      <c r="D597" s="443" t="s">
        <v>35</v>
      </c>
      <c r="E597" s="444"/>
      <c r="F597" s="444"/>
      <c r="G597" s="444"/>
      <c r="H597" s="335"/>
      <c r="I597" s="445"/>
      <c r="J597" s="347"/>
      <c r="K597" s="347"/>
      <c r="L597" s="347"/>
      <c r="M597" s="347"/>
      <c r="N597" s="56"/>
      <c r="O597" s="359"/>
    </row>
    <row r="598" spans="1:15" ht="17.25" customHeight="1" x14ac:dyDescent="0.25">
      <c r="A598" s="359"/>
      <c r="B598" s="56"/>
      <c r="C598" s="446"/>
      <c r="D598" s="334" t="str">
        <f>'[1]нов паспорт'!C901</f>
        <v xml:space="preserve"> адмін-персоналу, за умовами  оплати віднесених до педагогічного персоналу      </v>
      </c>
      <c r="E598" s="334"/>
      <c r="F598" s="334"/>
      <c r="G598" s="334"/>
      <c r="H598" s="335" t="str">
        <f>'[1]нов паспорт'!J901</f>
        <v>од.</v>
      </c>
      <c r="I598" s="346" t="str">
        <f>'[1]нов паспорт'!K901</f>
        <v>штатний розпис</v>
      </c>
      <c r="J598" s="347">
        <f>'[1]нов паспорт'!L901</f>
        <v>0</v>
      </c>
      <c r="K598" s="347"/>
      <c r="L598" s="347">
        <f>J598</f>
        <v>0</v>
      </c>
      <c r="M598" s="347"/>
      <c r="N598" s="56">
        <f>L598-J598</f>
        <v>0</v>
      </c>
      <c r="O598" s="359"/>
    </row>
    <row r="599" spans="1:15" ht="15.75" customHeight="1" x14ac:dyDescent="0.25">
      <c r="A599" s="359"/>
      <c r="B599" s="56"/>
      <c r="C599" s="446"/>
      <c r="D599" s="334" t="str">
        <f>'[1]нов паспорт'!C902</f>
        <v xml:space="preserve"> спеціалістів   </v>
      </c>
      <c r="E599" s="334"/>
      <c r="F599" s="334"/>
      <c r="G599" s="334"/>
      <c r="H599" s="335" t="str">
        <f>'[1]нов паспорт'!J902</f>
        <v>од.</v>
      </c>
      <c r="I599" s="346" t="str">
        <f>'[1]нов паспорт'!K902</f>
        <v>штатний розпис</v>
      </c>
      <c r="J599" s="347">
        <f>'[1]нов паспорт'!L902</f>
        <v>14</v>
      </c>
      <c r="K599" s="347"/>
      <c r="L599" s="347">
        <f>J599</f>
        <v>14</v>
      </c>
      <c r="M599" s="347"/>
      <c r="N599" s="56">
        <f>L599-J599</f>
        <v>0</v>
      </c>
      <c r="O599" s="359"/>
    </row>
    <row r="600" spans="1:15" ht="21.75" customHeight="1" x14ac:dyDescent="0.25">
      <c r="A600" s="359"/>
      <c r="B600" s="56"/>
      <c r="C600" s="446"/>
      <c r="D600" s="334" t="str">
        <f>'[1]нов паспорт'!C903</f>
        <v xml:space="preserve"> робітників </v>
      </c>
      <c r="E600" s="334"/>
      <c r="F600" s="334"/>
      <c r="G600" s="334"/>
      <c r="H600" s="335" t="str">
        <f>'[1]нов паспорт'!J903</f>
        <v>од.</v>
      </c>
      <c r="I600" s="346" t="str">
        <f>'[1]нов паспорт'!K903</f>
        <v>штатний розпис</v>
      </c>
      <c r="J600" s="347">
        <f>'[1]нов паспорт'!L903</f>
        <v>0</v>
      </c>
      <c r="K600" s="347"/>
      <c r="L600" s="347">
        <f>J600</f>
        <v>0</v>
      </c>
      <c r="M600" s="347"/>
      <c r="N600" s="56">
        <f>L600-J600</f>
        <v>0</v>
      </c>
      <c r="O600" s="359"/>
    </row>
    <row r="601" spans="1:15" ht="17.25" customHeight="1" x14ac:dyDescent="0.25">
      <c r="A601" s="359"/>
      <c r="B601" s="441">
        <v>3</v>
      </c>
      <c r="C601" s="56"/>
      <c r="D601" s="447" t="s">
        <v>36</v>
      </c>
      <c r="E601" s="448"/>
      <c r="F601" s="448"/>
      <c r="G601" s="449"/>
      <c r="H601" s="335"/>
      <c r="I601" s="335"/>
      <c r="J601" s="450"/>
      <c r="K601" s="451"/>
      <c r="L601" s="450"/>
      <c r="M601" s="451"/>
      <c r="N601" s="56"/>
      <c r="O601" s="359"/>
    </row>
    <row r="602" spans="1:15" ht="21.75" customHeight="1" x14ac:dyDescent="0.25">
      <c r="A602" s="359"/>
      <c r="B602" s="56"/>
      <c r="C602" s="446"/>
      <c r="D602" s="334" t="str">
        <f>'[1]нов паспорт'!C905</f>
        <v>кількість закладів, які обслуговує централізована бухгалтерія</v>
      </c>
      <c r="E602" s="334"/>
      <c r="F602" s="334"/>
      <c r="G602" s="334"/>
      <c r="H602" s="335" t="str">
        <f>'[1]нов паспорт'!J905</f>
        <v>од.</v>
      </c>
      <c r="I602" s="346" t="str">
        <f>'[1]нов паспорт'!K905</f>
        <v>мережа</v>
      </c>
      <c r="J602" s="347">
        <f>'[1]нов паспорт'!L905</f>
        <v>21</v>
      </c>
      <c r="K602" s="347"/>
      <c r="L602" s="347">
        <f>J602</f>
        <v>21</v>
      </c>
      <c r="M602" s="347"/>
      <c r="N602" s="56">
        <f>L602-J602</f>
        <v>0</v>
      </c>
      <c r="O602" s="359"/>
    </row>
    <row r="603" spans="1:15" ht="21.75" customHeight="1" x14ac:dyDescent="0.25">
      <c r="A603" s="359"/>
      <c r="B603" s="56"/>
      <c r="C603" s="452"/>
      <c r="D603" s="334" t="str">
        <f>'[1]нов паспорт'!C906</f>
        <v>кількість особових рахунків</v>
      </c>
      <c r="E603" s="334"/>
      <c r="F603" s="334"/>
      <c r="G603" s="334"/>
      <c r="H603" s="335" t="str">
        <f>'[1]нов паспорт'!J906</f>
        <v>од.</v>
      </c>
      <c r="I603" s="346" t="str">
        <f>'[1]нов паспорт'!K906</f>
        <v xml:space="preserve">особові рахунки </v>
      </c>
      <c r="J603" s="347">
        <f>'[1]нов паспорт'!L906</f>
        <v>789</v>
      </c>
      <c r="K603" s="347"/>
      <c r="L603" s="347">
        <f>J603</f>
        <v>789</v>
      </c>
      <c r="M603" s="347"/>
      <c r="N603" s="56">
        <f>L603-J603</f>
        <v>0</v>
      </c>
      <c r="O603" s="359"/>
    </row>
    <row r="604" spans="1:15" ht="15" hidden="1" customHeight="1" x14ac:dyDescent="0.25">
      <c r="A604" s="359"/>
      <c r="B604" s="56"/>
      <c r="C604" s="453" t="s">
        <v>34</v>
      </c>
      <c r="D604" s="453"/>
      <c r="E604" s="453"/>
      <c r="F604" s="453"/>
      <c r="G604" s="453"/>
      <c r="H604" s="453"/>
      <c r="I604" s="453"/>
      <c r="J604" s="453"/>
      <c r="K604" s="453"/>
      <c r="L604" s="453"/>
      <c r="M604" s="453"/>
      <c r="N604" s="453"/>
      <c r="O604" s="359"/>
    </row>
    <row r="605" spans="1:15" hidden="1" x14ac:dyDescent="0.2">
      <c r="A605" s="359"/>
      <c r="B605" s="252"/>
      <c r="C605" s="253"/>
      <c r="D605" s="253"/>
      <c r="E605" s="253"/>
      <c r="F605" s="253"/>
      <c r="G605" s="253"/>
      <c r="H605" s="253"/>
      <c r="I605" s="253"/>
      <c r="J605" s="253"/>
      <c r="K605" s="253"/>
      <c r="L605" s="253"/>
      <c r="M605" s="253"/>
      <c r="N605" s="254"/>
      <c r="O605" s="359"/>
    </row>
    <row r="606" spans="1:15" x14ac:dyDescent="0.2">
      <c r="A606" s="359"/>
      <c r="B606" s="454"/>
      <c r="C606" s="454"/>
      <c r="D606" s="454"/>
      <c r="E606" s="454"/>
      <c r="F606" s="454"/>
      <c r="G606" s="454"/>
      <c r="H606" s="454"/>
      <c r="I606" s="454"/>
      <c r="J606" s="454"/>
      <c r="K606" s="454"/>
      <c r="L606" s="454"/>
      <c r="M606" s="454"/>
      <c r="N606" s="454"/>
      <c r="O606" s="359"/>
    </row>
    <row r="607" spans="1:15" ht="15.75" x14ac:dyDescent="0.25">
      <c r="A607" s="359"/>
      <c r="B607" s="359"/>
      <c r="C607" s="455" t="s">
        <v>42</v>
      </c>
      <c r="D607" s="455"/>
      <c r="E607" s="455"/>
      <c r="F607" s="455"/>
      <c r="G607" s="455"/>
      <c r="H607" s="455"/>
      <c r="I607" s="455"/>
      <c r="J607" s="455"/>
      <c r="K607" s="455"/>
      <c r="L607" s="455"/>
      <c r="M607" s="455"/>
      <c r="N607" s="455"/>
      <c r="O607" s="359"/>
    </row>
    <row r="608" spans="1:15" ht="15.75" x14ac:dyDescent="0.25">
      <c r="A608" s="359"/>
      <c r="B608" s="359"/>
      <c r="C608" s="390"/>
      <c r="D608" s="359"/>
      <c r="E608" s="359"/>
      <c r="F608" s="359"/>
      <c r="G608" s="359"/>
      <c r="H608" s="359"/>
      <c r="I608" s="359"/>
      <c r="J608" s="359"/>
      <c r="K608" s="359"/>
      <c r="L608" s="359"/>
      <c r="M608" s="359"/>
      <c r="N608" s="456" t="s">
        <v>10</v>
      </c>
      <c r="O608" s="359"/>
    </row>
    <row r="609" spans="1:15" ht="29.25" customHeight="1" x14ac:dyDescent="0.2">
      <c r="A609" s="457" t="s">
        <v>43</v>
      </c>
      <c r="B609" s="458" t="s">
        <v>44</v>
      </c>
      <c r="C609" s="432" t="s">
        <v>19</v>
      </c>
      <c r="D609" s="459" t="s">
        <v>45</v>
      </c>
      <c r="E609" s="460"/>
      <c r="F609" s="461"/>
      <c r="G609" s="462" t="s">
        <v>46</v>
      </c>
      <c r="H609" s="460"/>
      <c r="I609" s="461"/>
      <c r="J609" s="462" t="s">
        <v>47</v>
      </c>
      <c r="K609" s="460"/>
      <c r="L609" s="461"/>
      <c r="M609" s="462" t="s">
        <v>48</v>
      </c>
      <c r="N609" s="460"/>
      <c r="O609" s="461"/>
    </row>
    <row r="610" spans="1:15" ht="45" x14ac:dyDescent="0.2">
      <c r="A610" s="463"/>
      <c r="B610" s="464"/>
      <c r="C610" s="433"/>
      <c r="D610" s="465" t="s">
        <v>14</v>
      </c>
      <c r="E610" s="465" t="s">
        <v>15</v>
      </c>
      <c r="F610" s="465" t="s">
        <v>16</v>
      </c>
      <c r="G610" s="465" t="s">
        <v>14</v>
      </c>
      <c r="H610" s="465" t="s">
        <v>15</v>
      </c>
      <c r="I610" s="465" t="s">
        <v>16</v>
      </c>
      <c r="J610" s="465" t="s">
        <v>14</v>
      </c>
      <c r="K610" s="465" t="s">
        <v>15</v>
      </c>
      <c r="L610" s="465" t="s">
        <v>16</v>
      </c>
      <c r="M610" s="466" t="s">
        <v>14</v>
      </c>
      <c r="N610" s="466" t="s">
        <v>15</v>
      </c>
      <c r="O610" s="466" t="s">
        <v>16</v>
      </c>
    </row>
    <row r="611" spans="1:15" ht="15.75" customHeight="1" x14ac:dyDescent="0.25">
      <c r="A611" s="430">
        <v>1</v>
      </c>
      <c r="B611" s="430">
        <v>2</v>
      </c>
      <c r="C611" s="384">
        <v>3</v>
      </c>
      <c r="D611" s="430">
        <v>4</v>
      </c>
      <c r="E611" s="430">
        <v>5</v>
      </c>
      <c r="F611" s="430">
        <v>6</v>
      </c>
      <c r="G611" s="430">
        <v>7</v>
      </c>
      <c r="H611" s="430">
        <v>8</v>
      </c>
      <c r="I611" s="430">
        <v>9</v>
      </c>
      <c r="J611" s="430">
        <v>10</v>
      </c>
      <c r="K611" s="384">
        <v>11</v>
      </c>
      <c r="L611" s="467">
        <v>12</v>
      </c>
      <c r="M611" s="404">
        <v>13</v>
      </c>
      <c r="N611" s="404">
        <v>14</v>
      </c>
      <c r="O611" s="404">
        <v>15</v>
      </c>
    </row>
    <row r="612" spans="1:15" ht="15.75" x14ac:dyDescent="0.25">
      <c r="A612" s="384"/>
      <c r="B612" s="468" t="s">
        <v>49</v>
      </c>
      <c r="C612" s="404"/>
      <c r="D612" s="383"/>
      <c r="E612" s="384"/>
      <c r="F612" s="384"/>
      <c r="G612" s="384"/>
      <c r="H612" s="384"/>
      <c r="I612" s="384"/>
      <c r="J612" s="384"/>
      <c r="K612" s="384"/>
      <c r="L612" s="468"/>
      <c r="M612" s="404"/>
      <c r="N612" s="404"/>
      <c r="O612" s="404"/>
    </row>
    <row r="613" spans="1:15" ht="31.5" customHeight="1" x14ac:dyDescent="0.25">
      <c r="A613" s="384"/>
      <c r="B613" s="469" t="s">
        <v>50</v>
      </c>
      <c r="C613" s="56"/>
      <c r="D613" s="383"/>
      <c r="E613" s="470"/>
      <c r="F613" s="384"/>
      <c r="G613" s="470"/>
      <c r="H613" s="384"/>
      <c r="I613" s="384"/>
      <c r="J613" s="384"/>
      <c r="K613" s="384"/>
      <c r="L613" s="468"/>
      <c r="M613" s="404"/>
      <c r="N613" s="404"/>
      <c r="O613" s="56"/>
    </row>
    <row r="614" spans="1:15" ht="31.5" x14ac:dyDescent="0.25">
      <c r="A614" s="430"/>
      <c r="B614" s="471" t="s">
        <v>51</v>
      </c>
      <c r="C614" s="56"/>
      <c r="D614" s="407"/>
      <c r="E614" s="445"/>
      <c r="F614" s="430"/>
      <c r="G614" s="445"/>
      <c r="H614" s="430"/>
      <c r="I614" s="430"/>
      <c r="J614" s="430"/>
      <c r="K614" s="430"/>
      <c r="L614" s="467"/>
      <c r="M614" s="404"/>
      <c r="N614" s="404"/>
      <c r="O614" s="56"/>
    </row>
    <row r="615" spans="1:15" ht="47.25" x14ac:dyDescent="0.25">
      <c r="A615" s="384"/>
      <c r="B615" s="469" t="s">
        <v>52</v>
      </c>
      <c r="C615" s="56"/>
      <c r="D615" s="472" t="s">
        <v>53</v>
      </c>
      <c r="E615" s="470"/>
      <c r="F615" s="384"/>
      <c r="G615" s="472" t="s">
        <v>53</v>
      </c>
      <c r="H615" s="384"/>
      <c r="I615" s="384"/>
      <c r="J615" s="472" t="s">
        <v>53</v>
      </c>
      <c r="K615" s="384"/>
      <c r="L615" s="468"/>
      <c r="M615" s="472" t="s">
        <v>53</v>
      </c>
      <c r="N615" s="404"/>
      <c r="O615" s="56"/>
    </row>
    <row r="616" spans="1:15" ht="15.75" x14ac:dyDescent="0.25">
      <c r="A616" s="404"/>
      <c r="B616" s="469" t="s">
        <v>27</v>
      </c>
      <c r="C616" s="473"/>
      <c r="D616" s="474"/>
      <c r="E616" s="475"/>
      <c r="F616" s="476"/>
      <c r="G616" s="476"/>
      <c r="H616" s="476"/>
      <c r="I616" s="476"/>
      <c r="J616" s="476"/>
      <c r="K616" s="476"/>
      <c r="L616" s="477"/>
      <c r="M616" s="476"/>
      <c r="N616" s="476"/>
      <c r="O616" s="473"/>
    </row>
    <row r="617" spans="1:15" ht="15.75" x14ac:dyDescent="0.25">
      <c r="A617" s="431"/>
      <c r="B617" s="334" t="s">
        <v>54</v>
      </c>
      <c r="C617" s="334"/>
      <c r="D617" s="334"/>
      <c r="E617" s="334"/>
      <c r="F617" s="334"/>
      <c r="G617" s="334"/>
      <c r="H617" s="334"/>
      <c r="I617" s="334"/>
      <c r="J617" s="334"/>
      <c r="K617" s="334"/>
      <c r="L617" s="334"/>
      <c r="M617" s="334"/>
      <c r="N617" s="334"/>
      <c r="O617" s="334"/>
    </row>
    <row r="618" spans="1:15" ht="15.75" x14ac:dyDescent="0.25">
      <c r="A618" s="478"/>
      <c r="B618" s="479" t="s">
        <v>55</v>
      </c>
      <c r="C618" s="480"/>
      <c r="D618" s="481"/>
      <c r="E618" s="482"/>
      <c r="F618" s="478"/>
      <c r="G618" s="483"/>
      <c r="H618" s="478"/>
      <c r="I618" s="478"/>
      <c r="J618" s="478"/>
      <c r="K618" s="478"/>
      <c r="L618" s="484"/>
      <c r="M618" s="485"/>
      <c r="N618" s="485"/>
      <c r="O618" s="480"/>
    </row>
    <row r="619" spans="1:15" ht="15.75" x14ac:dyDescent="0.25">
      <c r="A619" s="430"/>
      <c r="B619" s="471" t="s">
        <v>27</v>
      </c>
      <c r="C619" s="56"/>
      <c r="D619" s="407"/>
      <c r="E619" s="445"/>
      <c r="F619" s="430"/>
      <c r="G619" s="445"/>
      <c r="H619" s="430"/>
      <c r="I619" s="430"/>
      <c r="J619" s="430"/>
      <c r="K619" s="430"/>
      <c r="L619" s="467"/>
      <c r="M619" s="404"/>
      <c r="N619" s="404"/>
      <c r="O619" s="56"/>
    </row>
    <row r="620" spans="1:15" ht="15.75" x14ac:dyDescent="0.25">
      <c r="A620" s="430"/>
      <c r="B620" s="471" t="s">
        <v>56</v>
      </c>
      <c r="C620" s="56"/>
      <c r="D620" s="407"/>
      <c r="E620" s="445"/>
      <c r="F620" s="430"/>
      <c r="G620" s="445"/>
      <c r="H620" s="430"/>
      <c r="I620" s="430"/>
      <c r="J620" s="430"/>
      <c r="K620" s="430"/>
      <c r="L620" s="467"/>
      <c r="M620" s="404"/>
      <c r="N620" s="404"/>
      <c r="O620" s="56"/>
    </row>
    <row r="621" spans="1:15" ht="15.75" x14ac:dyDescent="0.25">
      <c r="A621" s="431"/>
      <c r="B621" s="486"/>
      <c r="C621" s="487" t="s">
        <v>57</v>
      </c>
      <c r="D621" s="488"/>
      <c r="E621" s="488"/>
      <c r="F621" s="488"/>
      <c r="G621" s="488"/>
      <c r="H621" s="488"/>
      <c r="I621" s="488"/>
      <c r="J621" s="488"/>
      <c r="K621" s="488"/>
      <c r="L621" s="488"/>
      <c r="M621" s="488"/>
      <c r="N621" s="488"/>
      <c r="O621" s="373"/>
    </row>
    <row r="622" spans="1:15" ht="22.5" x14ac:dyDescent="0.3">
      <c r="A622" s="431"/>
      <c r="B622" s="486"/>
      <c r="C622" s="489" t="s">
        <v>58</v>
      </c>
      <c r="D622" s="489"/>
      <c r="E622" s="489"/>
      <c r="F622" s="489"/>
      <c r="G622" s="489"/>
      <c r="H622" s="489"/>
      <c r="I622" s="489"/>
      <c r="J622" s="489"/>
      <c r="K622" s="489"/>
      <c r="L622" s="489"/>
      <c r="M622" s="489"/>
      <c r="N622" s="489"/>
      <c r="O622" s="373"/>
    </row>
    <row r="623" spans="1:15" ht="18.75" x14ac:dyDescent="0.25">
      <c r="A623" s="359"/>
      <c r="B623" s="359"/>
      <c r="C623" s="487" t="s">
        <v>59</v>
      </c>
      <c r="D623" s="487"/>
      <c r="E623" s="487"/>
      <c r="F623" s="487"/>
      <c r="G623" s="487"/>
      <c r="H623" s="487"/>
      <c r="I623" s="487"/>
      <c r="J623" s="487"/>
      <c r="K623" s="487"/>
      <c r="L623" s="487"/>
      <c r="M623" s="487"/>
      <c r="N623" s="487"/>
      <c r="O623" s="359"/>
    </row>
    <row r="624" spans="1:15" ht="18.75" x14ac:dyDescent="0.25">
      <c r="A624" s="359"/>
      <c r="B624" s="359"/>
      <c r="C624" s="490"/>
      <c r="D624" s="490"/>
      <c r="E624" s="490"/>
      <c r="F624" s="490"/>
      <c r="G624" s="490"/>
      <c r="H624" s="490"/>
      <c r="I624" s="490"/>
      <c r="J624" s="490"/>
      <c r="K624" s="490"/>
      <c r="L624" s="490"/>
      <c r="M624" s="490"/>
      <c r="N624" s="490"/>
      <c r="O624" s="359"/>
    </row>
    <row r="625" spans="1:15" ht="18.75" customHeight="1" x14ac:dyDescent="0.25">
      <c r="A625" s="359"/>
      <c r="B625" s="359"/>
      <c r="C625" s="491" t="s">
        <v>79</v>
      </c>
      <c r="D625" s="359"/>
      <c r="E625" s="366"/>
      <c r="F625" s="366"/>
      <c r="G625" s="366"/>
      <c r="H625" s="366"/>
      <c r="I625" s="366"/>
      <c r="J625" s="366" t="s">
        <v>80</v>
      </c>
      <c r="K625" s="366"/>
      <c r="L625" s="490"/>
      <c r="M625" s="490"/>
      <c r="N625" s="490"/>
      <c r="O625" s="359"/>
    </row>
    <row r="626" spans="1:15" ht="18.75" x14ac:dyDescent="0.25">
      <c r="A626" s="359"/>
      <c r="B626" s="359"/>
      <c r="C626" s="492"/>
      <c r="D626" s="493"/>
      <c r="E626" s="492"/>
      <c r="F626" s="359"/>
      <c r="G626" s="359" t="s">
        <v>62</v>
      </c>
      <c r="H626" s="492"/>
      <c r="I626" s="492"/>
      <c r="J626" s="359" t="s">
        <v>63</v>
      </c>
      <c r="K626" s="359"/>
      <c r="L626" s="490"/>
      <c r="M626" s="490"/>
      <c r="N626" s="490"/>
      <c r="O626" s="359"/>
    </row>
    <row r="627" spans="1:15" ht="18.75" x14ac:dyDescent="0.25">
      <c r="A627" s="359"/>
      <c r="B627" s="359"/>
      <c r="C627" s="492"/>
      <c r="D627" s="493"/>
      <c r="E627" s="492"/>
      <c r="F627" s="359"/>
      <c r="G627" s="359"/>
      <c r="H627" s="492"/>
      <c r="I627" s="492"/>
      <c r="J627" s="359"/>
      <c r="K627" s="359"/>
      <c r="L627" s="359"/>
      <c r="M627" s="490"/>
      <c r="N627" s="490"/>
      <c r="O627" s="359"/>
    </row>
    <row r="628" spans="1:15" ht="18.75" x14ac:dyDescent="0.25">
      <c r="A628" s="359"/>
      <c r="B628" s="359"/>
      <c r="C628" s="492"/>
      <c r="D628" s="493"/>
      <c r="E628" s="492"/>
      <c r="F628" s="359"/>
      <c r="G628" s="359"/>
      <c r="H628" s="492"/>
      <c r="I628" s="492"/>
      <c r="J628" s="359"/>
      <c r="K628" s="359"/>
      <c r="L628" s="359"/>
      <c r="M628" s="490"/>
      <c r="N628" s="490"/>
      <c r="O628" s="359"/>
    </row>
    <row r="629" spans="1:15" ht="18.75" x14ac:dyDescent="0.25">
      <c r="A629" s="359"/>
      <c r="B629" s="359"/>
      <c r="C629" s="492" t="s">
        <v>64</v>
      </c>
      <c r="D629" s="493"/>
      <c r="E629" s="366"/>
      <c r="F629" s="366"/>
      <c r="G629" s="366"/>
      <c r="H629" s="366"/>
      <c r="I629" s="366"/>
      <c r="J629" s="366" t="s">
        <v>65</v>
      </c>
      <c r="K629" s="366"/>
      <c r="L629" s="359"/>
      <c r="M629" s="490"/>
      <c r="N629" s="490"/>
      <c r="O629" s="359"/>
    </row>
    <row r="630" spans="1:15" ht="18.75" hidden="1" x14ac:dyDescent="0.25">
      <c r="A630" s="359"/>
      <c r="B630" s="359"/>
      <c r="C630" s="491" t="s">
        <v>66</v>
      </c>
      <c r="D630" s="359"/>
      <c r="E630" s="359"/>
      <c r="F630" s="359"/>
      <c r="G630" s="359"/>
      <c r="H630" s="359"/>
      <c r="I630" s="359"/>
      <c r="J630" s="359"/>
      <c r="K630" s="359"/>
      <c r="L630" s="490"/>
      <c r="M630" s="490"/>
      <c r="N630" s="490"/>
      <c r="O630" s="359"/>
    </row>
    <row r="631" spans="1:15" ht="18.75" hidden="1" x14ac:dyDescent="0.25">
      <c r="A631" s="359"/>
      <c r="B631" s="359"/>
      <c r="C631" s="359"/>
      <c r="D631" s="359"/>
      <c r="E631" s="359"/>
      <c r="F631" s="373"/>
      <c r="G631" s="373"/>
      <c r="H631" s="373"/>
      <c r="I631" s="373"/>
      <c r="J631" s="373"/>
      <c r="K631" s="373"/>
      <c r="L631" s="490"/>
      <c r="M631" s="490"/>
      <c r="N631" s="490"/>
      <c r="O631" s="359"/>
    </row>
    <row r="632" spans="1:15" ht="18.75" hidden="1" x14ac:dyDescent="0.25">
      <c r="A632" s="359"/>
      <c r="B632" s="359"/>
      <c r="C632" s="491" t="s">
        <v>67</v>
      </c>
      <c r="D632" s="359"/>
      <c r="E632" s="359"/>
      <c r="F632" s="366"/>
      <c r="G632" s="366"/>
      <c r="H632" s="366"/>
      <c r="I632" s="366"/>
      <c r="J632" s="366" t="s">
        <v>68</v>
      </c>
      <c r="K632" s="366"/>
      <c r="L632" s="490"/>
      <c r="M632" s="490"/>
      <c r="N632" s="490"/>
      <c r="O632" s="359"/>
    </row>
    <row r="633" spans="1:15" ht="18.75" hidden="1" x14ac:dyDescent="0.25">
      <c r="A633" s="359"/>
      <c r="B633" s="359"/>
      <c r="C633" s="494" t="s">
        <v>69</v>
      </c>
      <c r="D633" s="359"/>
      <c r="E633" s="359"/>
      <c r="F633" s="359"/>
      <c r="G633" s="359" t="s">
        <v>62</v>
      </c>
      <c r="H633" s="359"/>
      <c r="I633" s="359"/>
      <c r="J633" s="359" t="s">
        <v>63</v>
      </c>
      <c r="K633" s="359"/>
      <c r="L633" s="490"/>
      <c r="M633" s="490"/>
      <c r="N633" s="490"/>
      <c r="O633" s="359"/>
    </row>
    <row r="634" spans="1:15" ht="41.25" customHeight="1" x14ac:dyDescent="0.2">
      <c r="A634" s="359"/>
      <c r="B634" s="359"/>
      <c r="C634" s="359"/>
      <c r="D634" s="359"/>
      <c r="E634" s="359"/>
      <c r="F634" s="359"/>
      <c r="G634" s="359"/>
      <c r="H634" s="359"/>
      <c r="I634" s="359"/>
      <c r="J634" s="360" t="str">
        <f>$J$1</f>
        <v>ЗАТВЕРДЖЕНО                                                             Наказ Міністерства фінансів України 26.09.2014 N 836</v>
      </c>
      <c r="K634" s="360"/>
      <c r="L634" s="360"/>
      <c r="M634" s="360"/>
      <c r="N634" s="360"/>
      <c r="O634" s="359"/>
    </row>
    <row r="635" spans="1:15" ht="17.25" x14ac:dyDescent="0.25">
      <c r="A635" s="359"/>
      <c r="B635" s="359"/>
      <c r="C635" s="359"/>
      <c r="D635" s="359"/>
      <c r="E635" s="359"/>
      <c r="F635" s="361" t="s">
        <v>1</v>
      </c>
      <c r="G635" s="359"/>
      <c r="H635" s="359"/>
      <c r="I635" s="359"/>
      <c r="J635" s="359"/>
      <c r="K635" s="359"/>
      <c r="L635" s="359"/>
      <c r="M635" s="359"/>
      <c r="N635" s="359"/>
      <c r="O635" s="359"/>
    </row>
    <row r="636" spans="1:15" ht="15.75" customHeight="1" x14ac:dyDescent="0.25">
      <c r="A636" s="359"/>
      <c r="B636" s="359"/>
      <c r="C636" s="362" t="str">
        <f>$C$3</f>
        <v>про виконання паспорта бюджетної програми місцевого бюджету станом на _01.01.2019_ року</v>
      </c>
      <c r="D636" s="362"/>
      <c r="E636" s="362"/>
      <c r="F636" s="362"/>
      <c r="G636" s="362"/>
      <c r="H636" s="362"/>
      <c r="I636" s="362"/>
      <c r="J636" s="362"/>
      <c r="K636" s="362"/>
      <c r="L636" s="362"/>
      <c r="M636" s="362"/>
      <c r="N636" s="362"/>
      <c r="O636" s="359"/>
    </row>
    <row r="637" spans="1:15" ht="15.75" x14ac:dyDescent="0.25">
      <c r="A637" s="359"/>
      <c r="B637" s="359"/>
      <c r="C637" s="363">
        <v>1</v>
      </c>
      <c r="D637" s="364">
        <v>1000000</v>
      </c>
      <c r="E637" s="365" t="s">
        <v>3</v>
      </c>
      <c r="F637" s="366"/>
      <c r="G637" s="365"/>
      <c r="H637" s="365"/>
      <c r="I637" s="365"/>
      <c r="J637" s="365"/>
      <c r="K637" s="367"/>
      <c r="L637" s="367"/>
      <c r="M637" s="367"/>
      <c r="N637" s="359"/>
      <c r="O637" s="359"/>
    </row>
    <row r="638" spans="1:15" ht="15.75" x14ac:dyDescent="0.25">
      <c r="A638" s="359"/>
      <c r="B638" s="359"/>
      <c r="C638" s="363"/>
      <c r="D638" s="368" t="s">
        <v>4</v>
      </c>
      <c r="E638" s="369" t="s">
        <v>5</v>
      </c>
      <c r="F638" s="369"/>
      <c r="G638" s="363"/>
      <c r="H638" s="359"/>
      <c r="I638" s="359"/>
      <c r="J638" s="359"/>
      <c r="K638" s="359"/>
      <c r="L638" s="359"/>
      <c r="M638" s="359"/>
      <c r="N638" s="359"/>
      <c r="O638" s="359"/>
    </row>
    <row r="639" spans="1:15" ht="15.75" x14ac:dyDescent="0.25">
      <c r="A639" s="359"/>
      <c r="B639" s="359"/>
      <c r="C639" s="363">
        <v>2</v>
      </c>
      <c r="D639" s="364">
        <v>1010000</v>
      </c>
      <c r="E639" s="365" t="s">
        <v>3</v>
      </c>
      <c r="F639" s="366"/>
      <c r="G639" s="365"/>
      <c r="H639" s="365"/>
      <c r="I639" s="365"/>
      <c r="J639" s="365"/>
      <c r="K639" s="367"/>
      <c r="L639" s="359"/>
      <c r="M639" s="359"/>
      <c r="N639" s="359"/>
      <c r="O639" s="359"/>
    </row>
    <row r="640" spans="1:15" ht="15.75" x14ac:dyDescent="0.25">
      <c r="A640" s="359"/>
      <c r="B640" s="359"/>
      <c r="C640" s="363"/>
      <c r="D640" s="368" t="s">
        <v>4</v>
      </c>
      <c r="E640" s="369" t="s">
        <v>6</v>
      </c>
      <c r="F640" s="369"/>
      <c r="G640" s="363"/>
      <c r="H640" s="359"/>
      <c r="I640" s="359"/>
      <c r="J640" s="359"/>
      <c r="K640" s="359"/>
      <c r="L640" s="359"/>
      <c r="M640" s="359"/>
      <c r="N640" s="359"/>
      <c r="O640" s="359"/>
    </row>
    <row r="641" spans="1:15" ht="15.75" x14ac:dyDescent="0.25">
      <c r="A641" s="359"/>
      <c r="B641" s="359"/>
      <c r="C641" s="363">
        <v>3</v>
      </c>
      <c r="D641" s="364">
        <f>'[1]нов паспорт'!B1010</f>
        <v>0</v>
      </c>
      <c r="E641" s="370">
        <f>'[1]нов паспорт'!D1010</f>
        <v>0</v>
      </c>
      <c r="F641" s="371">
        <f>'[1]нов паспорт'!E1010</f>
        <v>0</v>
      </c>
      <c r="G641" s="371"/>
      <c r="H641" s="371"/>
      <c r="I641" s="371"/>
      <c r="J641" s="371"/>
      <c r="K641" s="371"/>
      <c r="L641" s="371"/>
      <c r="M641" s="371"/>
      <c r="N641" s="371"/>
      <c r="O641" s="371"/>
    </row>
    <row r="642" spans="1:15" ht="15.75" x14ac:dyDescent="0.25">
      <c r="A642" s="359"/>
      <c r="B642" s="359"/>
      <c r="C642" s="363"/>
      <c r="D642" s="372" t="s">
        <v>4</v>
      </c>
      <c r="E642" s="373" t="s">
        <v>7</v>
      </c>
      <c r="F642" s="374" t="s">
        <v>8</v>
      </c>
      <c r="G642" s="374"/>
      <c r="H642" s="374"/>
      <c r="I642" s="359"/>
      <c r="J642" s="359"/>
      <c r="K642" s="359"/>
      <c r="L642" s="359"/>
      <c r="M642" s="359"/>
      <c r="N642" s="359"/>
      <c r="O642" s="359"/>
    </row>
    <row r="643" spans="1:15" ht="15.75" x14ac:dyDescent="0.25">
      <c r="A643" s="359"/>
      <c r="B643" s="359"/>
      <c r="C643" s="363"/>
      <c r="D643" s="372"/>
      <c r="E643" s="373"/>
      <c r="F643" s="375"/>
      <c r="G643" s="375"/>
      <c r="H643" s="375"/>
      <c r="I643" s="359"/>
      <c r="J643" s="359"/>
      <c r="K643" s="359"/>
      <c r="L643" s="359"/>
      <c r="M643" s="359"/>
      <c r="N643" s="359"/>
      <c r="O643" s="359"/>
    </row>
    <row r="644" spans="1:15" ht="15.75" x14ac:dyDescent="0.25">
      <c r="A644" s="359"/>
      <c r="B644" s="359"/>
      <c r="C644" s="363" t="s">
        <v>9</v>
      </c>
      <c r="D644" s="363"/>
      <c r="E644" s="363"/>
      <c r="F644" s="363"/>
      <c r="G644" s="363"/>
      <c r="H644" s="359"/>
      <c r="I644" s="359"/>
      <c r="J644" s="359"/>
      <c r="K644" s="359"/>
      <c r="L644" s="359"/>
      <c r="M644" s="359"/>
      <c r="N644" s="359"/>
      <c r="O644" s="359"/>
    </row>
    <row r="645" spans="1:15" ht="15.75" x14ac:dyDescent="0.25">
      <c r="A645" s="359"/>
      <c r="B645" s="359"/>
      <c r="C645" s="359"/>
      <c r="D645" s="376"/>
      <c r="E645" s="376"/>
      <c r="F645" s="376"/>
      <c r="G645" s="376"/>
      <c r="H645" s="359"/>
      <c r="I645" s="359"/>
      <c r="J645" s="359"/>
      <c r="K645" s="359"/>
      <c r="L645" s="359"/>
      <c r="M645" s="359"/>
      <c r="N645" s="377" t="s">
        <v>10</v>
      </c>
      <c r="O645" s="359"/>
    </row>
    <row r="646" spans="1:15" ht="21.75" customHeight="1" x14ac:dyDescent="0.2">
      <c r="A646" s="359"/>
      <c r="B646" s="359"/>
      <c r="C646" s="378" t="s">
        <v>11</v>
      </c>
      <c r="D646" s="378"/>
      <c r="E646" s="378"/>
      <c r="F646" s="378"/>
      <c r="G646" s="378"/>
      <c r="H646" s="378"/>
      <c r="I646" s="378" t="s">
        <v>12</v>
      </c>
      <c r="J646" s="378"/>
      <c r="K646" s="378"/>
      <c r="L646" s="378" t="s">
        <v>13</v>
      </c>
      <c r="M646" s="378"/>
      <c r="N646" s="378"/>
      <c r="O646" s="359"/>
    </row>
    <row r="647" spans="1:15" ht="25.5" customHeight="1" x14ac:dyDescent="0.2">
      <c r="A647" s="359"/>
      <c r="B647" s="359"/>
      <c r="C647" s="495" t="s">
        <v>14</v>
      </c>
      <c r="D647" s="495"/>
      <c r="E647" s="495" t="s">
        <v>15</v>
      </c>
      <c r="F647" s="495"/>
      <c r="G647" s="495" t="s">
        <v>16</v>
      </c>
      <c r="H647" s="495"/>
      <c r="I647" s="496" t="s">
        <v>14</v>
      </c>
      <c r="J647" s="497" t="s">
        <v>15</v>
      </c>
      <c r="K647" s="497" t="s">
        <v>16</v>
      </c>
      <c r="L647" s="497" t="s">
        <v>14</v>
      </c>
      <c r="M647" s="497" t="s">
        <v>15</v>
      </c>
      <c r="N647" s="498" t="s">
        <v>16</v>
      </c>
      <c r="O647" s="359"/>
    </row>
    <row r="648" spans="1:15" ht="15.75" x14ac:dyDescent="0.25">
      <c r="A648" s="359"/>
      <c r="B648" s="359"/>
      <c r="C648" s="347">
        <v>1</v>
      </c>
      <c r="D648" s="347"/>
      <c r="E648" s="347">
        <v>2</v>
      </c>
      <c r="F648" s="347"/>
      <c r="G648" s="347">
        <v>3</v>
      </c>
      <c r="H648" s="347"/>
      <c r="I648" s="404">
        <v>4</v>
      </c>
      <c r="J648" s="404">
        <v>5</v>
      </c>
      <c r="K648" s="404">
        <v>6</v>
      </c>
      <c r="L648" s="404">
        <v>7</v>
      </c>
      <c r="M648" s="404">
        <v>8</v>
      </c>
      <c r="N648" s="404">
        <v>9</v>
      </c>
      <c r="O648" s="359"/>
    </row>
    <row r="649" spans="1:15" ht="15.75" x14ac:dyDescent="0.25">
      <c r="A649" s="359"/>
      <c r="B649" s="359"/>
      <c r="C649" s="386">
        <f>'[1]нов паспорт'!K1050</f>
        <v>0</v>
      </c>
      <c r="D649" s="386"/>
      <c r="E649" s="386">
        <f>'[1]нов паспорт'!L1050</f>
        <v>0</v>
      </c>
      <c r="F649" s="386"/>
      <c r="G649" s="386">
        <f>C649+E649</f>
        <v>0</v>
      </c>
      <c r="H649" s="386"/>
      <c r="I649" s="56">
        <v>1173.3</v>
      </c>
      <c r="J649" s="56">
        <v>87.7</v>
      </c>
      <c r="K649" s="387">
        <f>I649+J649</f>
        <v>1261</v>
      </c>
      <c r="L649" s="387">
        <f>I649-C649</f>
        <v>1173.3</v>
      </c>
      <c r="M649" s="56">
        <f>J649-E649</f>
        <v>87.7</v>
      </c>
      <c r="N649" s="56">
        <f>K649-G649</f>
        <v>1261</v>
      </c>
      <c r="O649" s="359"/>
    </row>
    <row r="650" spans="1:15" ht="15.75" x14ac:dyDescent="0.25">
      <c r="A650" s="359"/>
      <c r="B650" s="359"/>
      <c r="C650" s="499"/>
      <c r="D650" s="499"/>
      <c r="E650" s="499"/>
      <c r="F650" s="499"/>
      <c r="G650" s="499"/>
      <c r="H650" s="499"/>
      <c r="I650" s="373"/>
      <c r="J650" s="373"/>
      <c r="K650" s="373"/>
      <c r="L650" s="373"/>
      <c r="M650" s="373"/>
      <c r="N650" s="373"/>
      <c r="O650" s="359"/>
    </row>
    <row r="651" spans="1:15" ht="15.75" x14ac:dyDescent="0.25">
      <c r="A651" s="359"/>
      <c r="B651" s="359"/>
      <c r="C651" s="500" t="s">
        <v>17</v>
      </c>
      <c r="D651" s="500"/>
      <c r="E651" s="500"/>
      <c r="F651" s="500"/>
      <c r="G651" s="500"/>
      <c r="H651" s="500"/>
      <c r="I651" s="500"/>
      <c r="J651" s="500"/>
      <c r="K651" s="500"/>
      <c r="L651" s="500"/>
      <c r="M651" s="500"/>
      <c r="N651" s="359"/>
      <c r="O651" s="359"/>
    </row>
    <row r="652" spans="1:15" ht="15.75" x14ac:dyDescent="0.25">
      <c r="A652" s="359"/>
      <c r="B652" s="359"/>
      <c r="C652" s="390"/>
      <c r="D652" s="359"/>
      <c r="E652" s="359"/>
      <c r="F652" s="359"/>
      <c r="G652" s="359"/>
      <c r="H652" s="359"/>
      <c r="I652" s="359"/>
      <c r="J652" s="359"/>
      <c r="K652" s="359"/>
      <c r="L652" s="359"/>
      <c r="M652" s="359"/>
      <c r="N652" s="391" t="s">
        <v>10</v>
      </c>
      <c r="O652" s="359"/>
    </row>
    <row r="653" spans="1:15" ht="30.75" customHeight="1" x14ac:dyDescent="0.2">
      <c r="A653" s="392" t="s">
        <v>18</v>
      </c>
      <c r="B653" s="393" t="s">
        <v>19</v>
      </c>
      <c r="C653" s="393" t="s">
        <v>20</v>
      </c>
      <c r="D653" s="394" t="s">
        <v>21</v>
      </c>
      <c r="E653" s="394"/>
      <c r="F653" s="395" t="s">
        <v>22</v>
      </c>
      <c r="G653" s="396"/>
      <c r="H653" s="397"/>
      <c r="I653" s="395" t="s">
        <v>23</v>
      </c>
      <c r="J653" s="396"/>
      <c r="K653" s="397"/>
      <c r="L653" s="398" t="s">
        <v>13</v>
      </c>
      <c r="M653" s="398"/>
      <c r="N653" s="398"/>
      <c r="O653" s="359"/>
    </row>
    <row r="654" spans="1:15" ht="24" x14ac:dyDescent="0.2">
      <c r="A654" s="392"/>
      <c r="B654" s="393"/>
      <c r="C654" s="393"/>
      <c r="D654" s="394"/>
      <c r="E654" s="394"/>
      <c r="F654" s="399" t="s">
        <v>14</v>
      </c>
      <c r="G654" s="399" t="s">
        <v>15</v>
      </c>
      <c r="H654" s="399" t="s">
        <v>16</v>
      </c>
      <c r="I654" s="399" t="s">
        <v>14</v>
      </c>
      <c r="J654" s="399" t="s">
        <v>15</v>
      </c>
      <c r="K654" s="399" t="s">
        <v>16</v>
      </c>
      <c r="L654" s="399" t="s">
        <v>14</v>
      </c>
      <c r="M654" s="399" t="s">
        <v>15</v>
      </c>
      <c r="N654" s="399" t="s">
        <v>16</v>
      </c>
      <c r="O654" s="359"/>
    </row>
    <row r="655" spans="1:15" ht="26.25" customHeight="1" x14ac:dyDescent="0.2">
      <c r="A655" s="400">
        <v>1</v>
      </c>
      <c r="B655" s="401">
        <v>2</v>
      </c>
      <c r="C655" s="401">
        <v>3</v>
      </c>
      <c r="D655" s="402">
        <v>4</v>
      </c>
      <c r="E655" s="402"/>
      <c r="F655" s="401">
        <v>5</v>
      </c>
      <c r="G655" s="400">
        <v>6</v>
      </c>
      <c r="H655" s="401">
        <v>7</v>
      </c>
      <c r="I655" s="400">
        <v>8</v>
      </c>
      <c r="J655" s="401">
        <v>9</v>
      </c>
      <c r="K655" s="400">
        <v>10</v>
      </c>
      <c r="L655" s="401">
        <v>11</v>
      </c>
      <c r="M655" s="400">
        <v>12</v>
      </c>
      <c r="N655" s="401">
        <v>13</v>
      </c>
      <c r="O655" s="359"/>
    </row>
    <row r="656" spans="1:15" ht="39" customHeight="1" x14ac:dyDescent="0.25">
      <c r="A656" s="56">
        <v>1</v>
      </c>
      <c r="B656" s="57">
        <f>D641</f>
        <v>0</v>
      </c>
      <c r="C656" s="403">
        <f>E641</f>
        <v>0</v>
      </c>
      <c r="D656" s="59">
        <f>'[1]нов паспорт'!D1045:J1045</f>
        <v>0</v>
      </c>
      <c r="E656" s="60"/>
      <c r="F656" s="61">
        <f>'[1]нов паспорт'!K1045</f>
        <v>0</v>
      </c>
      <c r="G656" s="61">
        <f>'[1]нов паспорт'!L1045</f>
        <v>0</v>
      </c>
      <c r="H656" s="61">
        <f>F656+G656</f>
        <v>0</v>
      </c>
      <c r="I656" s="404">
        <f>I649</f>
        <v>1173.3</v>
      </c>
      <c r="J656" s="404">
        <f>J649</f>
        <v>87.7</v>
      </c>
      <c r="K656" s="61">
        <f>I656+J656</f>
        <v>1261</v>
      </c>
      <c r="L656" s="387">
        <f>I656-F656</f>
        <v>1173.3</v>
      </c>
      <c r="M656" s="387">
        <f>J656-G656</f>
        <v>87.7</v>
      </c>
      <c r="N656" s="56">
        <f>L656+M656</f>
        <v>1261</v>
      </c>
      <c r="O656" s="359"/>
    </row>
    <row r="657" spans="1:15" ht="15.75" x14ac:dyDescent="0.25">
      <c r="A657" s="56"/>
      <c r="B657" s="56"/>
      <c r="C657" s="404"/>
      <c r="D657" s="501"/>
      <c r="E657" s="501"/>
      <c r="F657" s="404"/>
      <c r="G657" s="404"/>
      <c r="H657" s="502">
        <f>SUM(F657:G657)</f>
        <v>0</v>
      </c>
      <c r="I657" s="56"/>
      <c r="J657" s="56"/>
      <c r="K657" s="61">
        <f>I657</f>
        <v>0</v>
      </c>
      <c r="L657" s="387">
        <f>I657-F657</f>
        <v>0</v>
      </c>
      <c r="M657" s="387">
        <f>J657-G657</f>
        <v>0</v>
      </c>
      <c r="N657" s="387">
        <f>K657-H657</f>
        <v>0</v>
      </c>
      <c r="O657" s="359"/>
    </row>
    <row r="658" spans="1:15" ht="15.75" x14ac:dyDescent="0.25">
      <c r="A658" s="56"/>
      <c r="B658" s="56"/>
      <c r="C658" s="404"/>
      <c r="D658" s="411" t="s">
        <v>16</v>
      </c>
      <c r="E658" s="411"/>
      <c r="F658" s="61">
        <f t="shared" ref="F658:N658" si="14">SUM(F656:F657)</f>
        <v>0</v>
      </c>
      <c r="G658" s="61">
        <f t="shared" si="14"/>
        <v>0</v>
      </c>
      <c r="H658" s="61">
        <f t="shared" si="14"/>
        <v>0</v>
      </c>
      <c r="I658" s="61">
        <f t="shared" si="14"/>
        <v>1173.3</v>
      </c>
      <c r="J658" s="61">
        <f t="shared" si="14"/>
        <v>87.7</v>
      </c>
      <c r="K658" s="61">
        <f t="shared" si="14"/>
        <v>1261</v>
      </c>
      <c r="L658" s="61">
        <f t="shared" si="14"/>
        <v>1173.3</v>
      </c>
      <c r="M658" s="61">
        <f t="shared" si="14"/>
        <v>87.7</v>
      </c>
      <c r="N658" s="61">
        <f t="shared" si="14"/>
        <v>1261</v>
      </c>
      <c r="O658" s="359"/>
    </row>
    <row r="659" spans="1:15" x14ac:dyDescent="0.2">
      <c r="A659" s="359"/>
      <c r="B659" s="359"/>
      <c r="C659" s="503"/>
      <c r="D659" s="359"/>
      <c r="E659" s="359"/>
      <c r="F659" s="359"/>
      <c r="G659" s="359"/>
      <c r="H659" s="359"/>
      <c r="I659" s="359"/>
      <c r="J659" s="359"/>
      <c r="K659" s="359"/>
      <c r="L659" s="359"/>
      <c r="M659" s="359"/>
      <c r="N659" s="359"/>
      <c r="O659" s="359"/>
    </row>
    <row r="660" spans="1:15" ht="15.75" customHeight="1" x14ac:dyDescent="0.25">
      <c r="A660" s="359"/>
      <c r="B660" s="359"/>
      <c r="C660" s="455" t="s">
        <v>25</v>
      </c>
      <c r="D660" s="455"/>
      <c r="E660" s="455"/>
      <c r="F660" s="455"/>
      <c r="G660" s="455"/>
      <c r="H660" s="455"/>
      <c r="I660" s="455"/>
      <c r="J660" s="455"/>
      <c r="K660" s="455"/>
      <c r="L660" s="455"/>
      <c r="M660" s="455"/>
      <c r="N660" s="359"/>
      <c r="O660" s="359"/>
    </row>
    <row r="661" spans="1:15" x14ac:dyDescent="0.2">
      <c r="A661" s="359"/>
      <c r="B661" s="359"/>
      <c r="C661" s="359"/>
      <c r="D661" s="359"/>
      <c r="E661" s="359"/>
      <c r="F661" s="359"/>
      <c r="G661" s="359"/>
      <c r="H661" s="359"/>
      <c r="I661" s="359"/>
      <c r="J661" s="359"/>
      <c r="K661" s="359"/>
      <c r="L661" s="359"/>
      <c r="M661" s="359"/>
      <c r="N661" s="391" t="s">
        <v>10</v>
      </c>
      <c r="O661" s="359"/>
    </row>
    <row r="662" spans="1:15" ht="39" customHeight="1" x14ac:dyDescent="0.2">
      <c r="A662" s="359"/>
      <c r="B662" s="359"/>
      <c r="C662" s="414" t="s">
        <v>26</v>
      </c>
      <c r="D662" s="415"/>
      <c r="E662" s="416"/>
      <c r="F662" s="59" t="s">
        <v>22</v>
      </c>
      <c r="G662" s="417"/>
      <c r="H662" s="60"/>
      <c r="I662" s="395" t="s">
        <v>23</v>
      </c>
      <c r="J662" s="396"/>
      <c r="K662" s="397"/>
      <c r="L662" s="418" t="s">
        <v>13</v>
      </c>
      <c r="M662" s="419"/>
      <c r="N662" s="420"/>
      <c r="O662" s="359"/>
    </row>
    <row r="663" spans="1:15" ht="30" x14ac:dyDescent="0.2">
      <c r="A663" s="359"/>
      <c r="B663" s="359"/>
      <c r="C663" s="421"/>
      <c r="D663" s="422"/>
      <c r="E663" s="423"/>
      <c r="F663" s="424" t="s">
        <v>14</v>
      </c>
      <c r="G663" s="424" t="s">
        <v>15</v>
      </c>
      <c r="H663" s="424" t="s">
        <v>16</v>
      </c>
      <c r="I663" s="424" t="s">
        <v>14</v>
      </c>
      <c r="J663" s="424" t="s">
        <v>15</v>
      </c>
      <c r="K663" s="424" t="s">
        <v>16</v>
      </c>
      <c r="L663" s="424" t="s">
        <v>14</v>
      </c>
      <c r="M663" s="424" t="s">
        <v>15</v>
      </c>
      <c r="N663" s="424" t="s">
        <v>16</v>
      </c>
      <c r="O663" s="359"/>
    </row>
    <row r="664" spans="1:15" ht="15.75" x14ac:dyDescent="0.25">
      <c r="A664" s="359"/>
      <c r="B664" s="359"/>
      <c r="C664" s="425">
        <v>1</v>
      </c>
      <c r="D664" s="426"/>
      <c r="E664" s="427"/>
      <c r="F664" s="428">
        <v>2</v>
      </c>
      <c r="G664" s="428">
        <v>3</v>
      </c>
      <c r="H664" s="428">
        <v>4</v>
      </c>
      <c r="I664" s="428">
        <v>5</v>
      </c>
      <c r="J664" s="428">
        <v>6</v>
      </c>
      <c r="K664" s="428">
        <v>7</v>
      </c>
      <c r="L664" s="428">
        <v>8</v>
      </c>
      <c r="M664" s="428">
        <v>9</v>
      </c>
      <c r="N664" s="428">
        <v>10</v>
      </c>
      <c r="O664" s="359"/>
    </row>
    <row r="665" spans="1:15" ht="15.75" customHeight="1" x14ac:dyDescent="0.25">
      <c r="A665" s="359"/>
      <c r="B665" s="359"/>
      <c r="C665" s="429" t="s">
        <v>77</v>
      </c>
      <c r="D665" s="429"/>
      <c r="E665" s="429"/>
      <c r="F665" s="407"/>
      <c r="G665" s="430"/>
      <c r="H665" s="430"/>
      <c r="I665" s="430"/>
      <c r="J665" s="430"/>
      <c r="K665" s="430"/>
      <c r="L665" s="430"/>
      <c r="M665" s="430"/>
      <c r="N665" s="430"/>
      <c r="O665" s="359"/>
    </row>
    <row r="666" spans="1:15" ht="15.75" x14ac:dyDescent="0.25">
      <c r="A666" s="359"/>
      <c r="B666" s="359"/>
      <c r="C666" s="429" t="s">
        <v>49</v>
      </c>
      <c r="D666" s="429"/>
      <c r="E666" s="429"/>
      <c r="F666" s="407"/>
      <c r="G666" s="430"/>
      <c r="H666" s="430"/>
      <c r="I666" s="430"/>
      <c r="J666" s="430"/>
      <c r="K666" s="430"/>
      <c r="L666" s="430"/>
      <c r="M666" s="430"/>
      <c r="N666" s="430"/>
      <c r="O666" s="359"/>
    </row>
    <row r="667" spans="1:15" ht="15.75" customHeight="1" x14ac:dyDescent="0.25">
      <c r="A667" s="359"/>
      <c r="B667" s="359"/>
      <c r="C667" s="429" t="s">
        <v>78</v>
      </c>
      <c r="D667" s="429"/>
      <c r="E667" s="429"/>
      <c r="F667" s="407"/>
      <c r="G667" s="430"/>
      <c r="H667" s="430"/>
      <c r="I667" s="430"/>
      <c r="J667" s="430"/>
      <c r="K667" s="430"/>
      <c r="L667" s="430"/>
      <c r="M667" s="430"/>
      <c r="N667" s="430"/>
      <c r="O667" s="359"/>
    </row>
    <row r="668" spans="1:15" ht="15.75" customHeight="1" x14ac:dyDescent="0.25">
      <c r="A668" s="359"/>
      <c r="B668" s="359"/>
      <c r="C668" s="334" t="s">
        <v>27</v>
      </c>
      <c r="D668" s="334"/>
      <c r="E668" s="334"/>
      <c r="F668" s="407"/>
      <c r="G668" s="430"/>
      <c r="H668" s="430"/>
      <c r="I668" s="430"/>
      <c r="J668" s="430"/>
      <c r="K668" s="430"/>
      <c r="L668" s="430"/>
      <c r="M668" s="430"/>
      <c r="N668" s="430"/>
      <c r="O668" s="359"/>
    </row>
    <row r="669" spans="1:15" ht="15.75" x14ac:dyDescent="0.25">
      <c r="A669" s="359"/>
      <c r="B669" s="359"/>
      <c r="C669" s="334" t="s">
        <v>24</v>
      </c>
      <c r="D669" s="334"/>
      <c r="E669" s="334"/>
      <c r="F669" s="407"/>
      <c r="G669" s="430"/>
      <c r="H669" s="430"/>
      <c r="I669" s="430"/>
      <c r="J669" s="430"/>
      <c r="K669" s="430"/>
      <c r="L669" s="430"/>
      <c r="M669" s="430"/>
      <c r="N669" s="430"/>
      <c r="O669" s="359"/>
    </row>
    <row r="670" spans="1:15" ht="15.75" x14ac:dyDescent="0.25">
      <c r="A670" s="359"/>
      <c r="B670" s="359"/>
      <c r="C670" s="431"/>
      <c r="D670" s="431"/>
      <c r="E670" s="431"/>
      <c r="F670" s="431"/>
      <c r="G670" s="431"/>
      <c r="H670" s="431"/>
      <c r="I670" s="431"/>
      <c r="J670" s="431"/>
      <c r="K670" s="431"/>
      <c r="L670" s="431"/>
      <c r="M670" s="431"/>
      <c r="N670" s="431"/>
      <c r="O670" s="359"/>
    </row>
    <row r="671" spans="1:15" ht="15.75" x14ac:dyDescent="0.25">
      <c r="A671" s="359"/>
      <c r="B671" s="359"/>
      <c r="C671" s="413" t="s">
        <v>28</v>
      </c>
      <c r="D671" s="413"/>
      <c r="E671" s="413"/>
      <c r="F671" s="413"/>
      <c r="G671" s="413"/>
      <c r="H671" s="413"/>
      <c r="I671" s="413"/>
      <c r="J671" s="413"/>
      <c r="K671" s="359"/>
      <c r="L671" s="359"/>
      <c r="M671" s="359"/>
      <c r="N671" s="359"/>
      <c r="O671" s="359"/>
    </row>
    <row r="672" spans="1:15" ht="15.75" x14ac:dyDescent="0.25">
      <c r="A672" s="359"/>
      <c r="B672" s="359"/>
      <c r="C672" s="390"/>
      <c r="D672" s="359"/>
      <c r="E672" s="359"/>
      <c r="F672" s="359"/>
      <c r="G672" s="359"/>
      <c r="H672" s="359"/>
      <c r="I672" s="359"/>
      <c r="J672" s="359"/>
      <c r="K672" s="359"/>
      <c r="L672" s="359"/>
      <c r="M672" s="359"/>
      <c r="N672" s="359"/>
      <c r="O672" s="359"/>
    </row>
    <row r="673" spans="1:15" ht="15.75" customHeight="1" x14ac:dyDescent="0.2">
      <c r="A673" s="359"/>
      <c r="B673" s="392" t="s">
        <v>18</v>
      </c>
      <c r="C673" s="432" t="s">
        <v>19</v>
      </c>
      <c r="D673" s="398" t="s">
        <v>29</v>
      </c>
      <c r="E673" s="398"/>
      <c r="F673" s="398"/>
      <c r="G673" s="398"/>
      <c r="H673" s="394" t="s">
        <v>30</v>
      </c>
      <c r="I673" s="394" t="s">
        <v>31</v>
      </c>
      <c r="J673" s="394" t="s">
        <v>22</v>
      </c>
      <c r="K673" s="394"/>
      <c r="L673" s="394" t="s">
        <v>32</v>
      </c>
      <c r="M673" s="394"/>
      <c r="N673" s="398" t="s">
        <v>13</v>
      </c>
      <c r="O673" s="359"/>
    </row>
    <row r="674" spans="1:15" ht="40.5" customHeight="1" x14ac:dyDescent="0.2">
      <c r="A674" s="359"/>
      <c r="B674" s="392"/>
      <c r="C674" s="433"/>
      <c r="D674" s="398"/>
      <c r="E674" s="398"/>
      <c r="F674" s="398"/>
      <c r="G674" s="398"/>
      <c r="H674" s="394"/>
      <c r="I674" s="394"/>
      <c r="J674" s="394"/>
      <c r="K674" s="394"/>
      <c r="L674" s="394"/>
      <c r="M674" s="394"/>
      <c r="N674" s="398"/>
      <c r="O674" s="359"/>
    </row>
    <row r="675" spans="1:15" ht="11.25" customHeight="1" x14ac:dyDescent="0.2">
      <c r="A675" s="359"/>
      <c r="B675" s="434">
        <v>1</v>
      </c>
      <c r="C675" s="435">
        <v>2</v>
      </c>
      <c r="D675" s="393">
        <v>3</v>
      </c>
      <c r="E675" s="393"/>
      <c r="F675" s="393"/>
      <c r="G675" s="393"/>
      <c r="H675" s="436">
        <v>4</v>
      </c>
      <c r="I675" s="436">
        <v>5</v>
      </c>
      <c r="J675" s="437">
        <v>6</v>
      </c>
      <c r="K675" s="437"/>
      <c r="L675" s="437">
        <v>7</v>
      </c>
      <c r="M675" s="437"/>
      <c r="N675" s="435">
        <v>8</v>
      </c>
      <c r="O675" s="359"/>
    </row>
    <row r="676" spans="1:15" x14ac:dyDescent="0.2">
      <c r="A676" s="359"/>
      <c r="B676" s="56"/>
      <c r="C676" s="438">
        <f>D641</f>
        <v>0</v>
      </c>
      <c r="D676" s="438">
        <f>'[1]нов паспорт'!C1063</f>
        <v>0</v>
      </c>
      <c r="E676" s="504">
        <f>'[1]нов паспорт'!D1063</f>
        <v>0</v>
      </c>
      <c r="F676" s="504"/>
      <c r="G676" s="504"/>
      <c r="H676" s="504"/>
      <c r="I676" s="504"/>
      <c r="J676" s="504"/>
      <c r="K676" s="504"/>
      <c r="L676" s="504"/>
      <c r="M676" s="504"/>
      <c r="N676" s="505"/>
      <c r="O676" s="359"/>
    </row>
    <row r="677" spans="1:15" ht="13.5" customHeight="1" x14ac:dyDescent="0.25">
      <c r="A677" s="359"/>
      <c r="B677" s="441">
        <v>1</v>
      </c>
      <c r="C677" s="442"/>
      <c r="D677" s="354" t="s">
        <v>33</v>
      </c>
      <c r="E677" s="354"/>
      <c r="F677" s="354"/>
      <c r="G677" s="354"/>
      <c r="H677" s="335"/>
      <c r="I677" s="335"/>
      <c r="J677" s="347"/>
      <c r="K677" s="347"/>
      <c r="L677" s="347"/>
      <c r="M677" s="347"/>
      <c r="N677" s="56"/>
      <c r="O677" s="359"/>
    </row>
    <row r="678" spans="1:15" ht="28.5" customHeight="1" x14ac:dyDescent="0.25">
      <c r="A678" s="359"/>
      <c r="B678" s="56"/>
      <c r="C678" s="61"/>
      <c r="D678" s="334">
        <f>'[1]нов паспорт'!C1065</f>
        <v>0</v>
      </c>
      <c r="E678" s="334"/>
      <c r="F678" s="334"/>
      <c r="G678" s="334"/>
      <c r="H678" s="335">
        <f>'[1]нов паспорт'!J1065</f>
        <v>0</v>
      </c>
      <c r="I678" s="346">
        <f>'[1]нов паспорт'!K1065</f>
        <v>0</v>
      </c>
      <c r="J678" s="347">
        <f>'[1]нов паспорт'!L1065</f>
        <v>0</v>
      </c>
      <c r="K678" s="347"/>
      <c r="L678" s="347">
        <f>J678</f>
        <v>0</v>
      </c>
      <c r="M678" s="347"/>
      <c r="N678" s="56">
        <f>L678-J678</f>
        <v>0</v>
      </c>
      <c r="O678" s="359"/>
    </row>
    <row r="679" spans="1:15" ht="15" customHeight="1" x14ac:dyDescent="0.25">
      <c r="A679" s="359"/>
      <c r="B679" s="56"/>
      <c r="C679" s="506"/>
      <c r="D679" s="334" t="str">
        <f>'[1]нов паспорт'!C1066</f>
        <v>Назва показника</v>
      </c>
      <c r="E679" s="334"/>
      <c r="F679" s="334"/>
      <c r="G679" s="334"/>
      <c r="H679" s="335" t="str">
        <f>'[1]нов паспорт'!J1066</f>
        <v>Одиниця виміру</v>
      </c>
      <c r="I679" s="346" t="str">
        <f>'[1]нов паспорт'!K1066</f>
        <v>Джерело інформації</v>
      </c>
      <c r="J679" s="347" t="str">
        <f>'[1]нов паспорт'!L1066</f>
        <v>Значення показника</v>
      </c>
      <c r="K679" s="347"/>
      <c r="L679" s="347">
        <f>L681+L682+L683+L686</f>
        <v>23.75</v>
      </c>
      <c r="M679" s="347"/>
      <c r="N679" s="56" t="e">
        <f>L679-J679</f>
        <v>#VALUE!</v>
      </c>
      <c r="O679" s="359"/>
    </row>
    <row r="680" spans="1:15" ht="15" customHeight="1" x14ac:dyDescent="0.25">
      <c r="A680" s="359"/>
      <c r="B680" s="56"/>
      <c r="C680" s="506"/>
      <c r="D680" s="334" t="str">
        <f>'[1]нов паспорт'!C1067</f>
        <v xml:space="preserve">Завдання1:                         </v>
      </c>
      <c r="E680" s="334"/>
      <c r="F680" s="334"/>
      <c r="G680" s="334"/>
      <c r="H680" s="335"/>
      <c r="I680" s="346"/>
      <c r="J680" s="347"/>
      <c r="K680" s="347"/>
      <c r="L680" s="347"/>
      <c r="M680" s="347"/>
      <c r="N680" s="56"/>
      <c r="O680" s="359"/>
    </row>
    <row r="681" spans="1:15" ht="15" customHeight="1" x14ac:dyDescent="0.25">
      <c r="A681" s="359"/>
      <c r="B681" s="56"/>
      <c r="C681" s="506"/>
      <c r="D681" s="334" t="str">
        <f>'[1]нов паспорт'!C1068</f>
        <v>Показники затрат :</v>
      </c>
      <c r="E681" s="334"/>
      <c r="F681" s="334"/>
      <c r="G681" s="334"/>
      <c r="H681" s="335">
        <f>'[1]нов паспорт'!J1068</f>
        <v>0</v>
      </c>
      <c r="I681" s="346">
        <f>'[1]нов паспорт'!K1068</f>
        <v>0</v>
      </c>
      <c r="J681" s="347">
        <f>'[1]нов паспорт'!L1068</f>
        <v>0</v>
      </c>
      <c r="K681" s="347"/>
      <c r="L681" s="347">
        <f>J681</f>
        <v>0</v>
      </c>
      <c r="M681" s="347"/>
      <c r="N681" s="56">
        <f>L681-J681</f>
        <v>0</v>
      </c>
      <c r="O681" s="359"/>
    </row>
    <row r="682" spans="1:15" ht="26.25" customHeight="1" x14ac:dyDescent="0.25">
      <c r="A682" s="359"/>
      <c r="B682" s="56"/>
      <c r="C682" s="506"/>
      <c r="D682" s="334" t="str">
        <f>'[1]нов паспорт'!C1069</f>
        <v>кількість груп централізованого господарського обслуговування</v>
      </c>
      <c r="E682" s="334"/>
      <c r="F682" s="334"/>
      <c r="G682" s="334"/>
      <c r="H682" s="335" t="str">
        <f>'[1]нов паспорт'!J1069</f>
        <v>од.</v>
      </c>
      <c r="I682" s="346" t="str">
        <f>'[1]нов паспорт'!K1069</f>
        <v>положення про відділ освіти</v>
      </c>
      <c r="J682" s="347">
        <f>'[1]нов паспорт'!L1069</f>
        <v>2</v>
      </c>
      <c r="K682" s="347"/>
      <c r="L682" s="347">
        <f>J682</f>
        <v>2</v>
      </c>
      <c r="M682" s="347"/>
      <c r="N682" s="56">
        <f>L682-J682</f>
        <v>0</v>
      </c>
      <c r="O682" s="359"/>
    </row>
    <row r="683" spans="1:15" ht="15.75" customHeight="1" x14ac:dyDescent="0.25">
      <c r="A683" s="359"/>
      <c r="B683" s="56"/>
      <c r="C683" s="506"/>
      <c r="D683" s="334" t="str">
        <f>'[1]нов паспорт'!C1070</f>
        <v xml:space="preserve">всього - середньорічне   число ставок /штатних одиниць ,     </v>
      </c>
      <c r="E683" s="334"/>
      <c r="F683" s="334"/>
      <c r="G683" s="334"/>
      <c r="H683" s="335" t="str">
        <f>'[1]нов паспорт'!J1070</f>
        <v>од.</v>
      </c>
      <c r="I683" s="346" t="str">
        <f>'[1]нов паспорт'!K1070</f>
        <v>штатний розпис</v>
      </c>
      <c r="J683" s="347">
        <f>'[1]нов паспорт'!L1070</f>
        <v>21.75</v>
      </c>
      <c r="K683" s="347"/>
      <c r="L683" s="347">
        <v>13.5</v>
      </c>
      <c r="M683" s="347"/>
      <c r="N683" s="56">
        <f>L683-J683</f>
        <v>-8.25</v>
      </c>
      <c r="O683" s="359"/>
    </row>
    <row r="684" spans="1:15" ht="12" customHeight="1" x14ac:dyDescent="0.25">
      <c r="A684" s="359"/>
      <c r="B684" s="56"/>
      <c r="C684" s="453" t="s">
        <v>34</v>
      </c>
      <c r="D684" s="453"/>
      <c r="E684" s="453"/>
      <c r="F684" s="453"/>
      <c r="G684" s="453"/>
      <c r="H684" s="453"/>
      <c r="I684" s="453"/>
      <c r="J684" s="453"/>
      <c r="K684" s="453"/>
      <c r="L684" s="453"/>
      <c r="M684" s="453"/>
      <c r="N684" s="453"/>
      <c r="O684" s="359"/>
    </row>
    <row r="685" spans="1:15" ht="15.75" customHeight="1" x14ac:dyDescent="0.2">
      <c r="A685" s="359"/>
      <c r="B685" s="252" t="s">
        <v>81</v>
      </c>
      <c r="C685" s="253"/>
      <c r="D685" s="253"/>
      <c r="E685" s="253"/>
      <c r="F685" s="253"/>
      <c r="G685" s="253"/>
      <c r="H685" s="253"/>
      <c r="I685" s="253"/>
      <c r="J685" s="253"/>
      <c r="K685" s="253"/>
      <c r="L685" s="253"/>
      <c r="M685" s="253"/>
      <c r="N685" s="254"/>
      <c r="O685" s="359"/>
    </row>
    <row r="686" spans="1:15" ht="15.75" customHeight="1" x14ac:dyDescent="0.25">
      <c r="A686" s="359"/>
      <c r="B686" s="56"/>
      <c r="C686" s="506"/>
      <c r="D686" s="334" t="str">
        <f>'[1]нов паспорт'!C1071</f>
        <v>у тому числі:</v>
      </c>
      <c r="E686" s="334"/>
      <c r="F686" s="334"/>
      <c r="G686" s="334"/>
      <c r="H686" s="335">
        <f>'[1]нов паспорт'!J1071</f>
        <v>0</v>
      </c>
      <c r="I686" s="346">
        <f>'[1]нов паспорт'!K1071</f>
        <v>0</v>
      </c>
      <c r="J686" s="347">
        <f>'[1]нов паспорт'!L1071</f>
        <v>0</v>
      </c>
      <c r="K686" s="347"/>
      <c r="L686" s="347">
        <v>8.25</v>
      </c>
      <c r="M686" s="347"/>
      <c r="N686" s="56">
        <f>L686-J686</f>
        <v>8.25</v>
      </c>
      <c r="O686" s="359"/>
    </row>
    <row r="687" spans="1:15" ht="12.75" customHeight="1" x14ac:dyDescent="0.25">
      <c r="A687" s="359"/>
      <c r="B687" s="56"/>
      <c r="C687" s="453" t="s">
        <v>34</v>
      </c>
      <c r="D687" s="453"/>
      <c r="E687" s="453"/>
      <c r="F687" s="453"/>
      <c r="G687" s="453"/>
      <c r="H687" s="453"/>
      <c r="I687" s="453"/>
      <c r="J687" s="453"/>
      <c r="K687" s="453"/>
      <c r="L687" s="453"/>
      <c r="M687" s="453"/>
      <c r="N687" s="453"/>
      <c r="O687" s="359"/>
    </row>
    <row r="688" spans="1:15" x14ac:dyDescent="0.2">
      <c r="A688" s="359"/>
      <c r="B688" s="252" t="s">
        <v>81</v>
      </c>
      <c r="C688" s="253"/>
      <c r="D688" s="253"/>
      <c r="E688" s="253"/>
      <c r="F688" s="253"/>
      <c r="G688" s="253"/>
      <c r="H688" s="253"/>
      <c r="I688" s="253"/>
      <c r="J688" s="253"/>
      <c r="K688" s="253"/>
      <c r="L688" s="253"/>
      <c r="M688" s="253"/>
      <c r="N688" s="254"/>
      <c r="O688" s="359"/>
    </row>
    <row r="689" spans="1:15" ht="13.5" customHeight="1" x14ac:dyDescent="0.25">
      <c r="A689" s="359"/>
      <c r="B689" s="441">
        <v>2</v>
      </c>
      <c r="C689" s="407"/>
      <c r="D689" s="443" t="s">
        <v>35</v>
      </c>
      <c r="E689" s="444"/>
      <c r="F689" s="444"/>
      <c r="G689" s="444"/>
      <c r="H689" s="335"/>
      <c r="I689" s="445"/>
      <c r="J689" s="347"/>
      <c r="K689" s="347"/>
      <c r="L689" s="347"/>
      <c r="M689" s="347"/>
      <c r="N689" s="56"/>
      <c r="O689" s="359"/>
    </row>
    <row r="690" spans="1:15" ht="28.5" customHeight="1" x14ac:dyDescent="0.25">
      <c r="A690" s="359"/>
      <c r="B690" s="56"/>
      <c r="C690" s="404"/>
      <c r="D690" s="334" t="str">
        <f>'[1]нов паспорт'!C1073</f>
        <v xml:space="preserve"> адмін-персоналу, за умовами  оплати віднесених до педагогічного персоналу      </v>
      </c>
      <c r="E690" s="334"/>
      <c r="F690" s="334"/>
      <c r="G690" s="334"/>
      <c r="H690" s="335" t="str">
        <f>'[1]нов паспорт'!J1073</f>
        <v>од.</v>
      </c>
      <c r="I690" s="346" t="str">
        <f>'[1]нов паспорт'!K1073</f>
        <v>штатний розпис</v>
      </c>
      <c r="J690" s="347">
        <f>'[1]нов паспорт'!L1073</f>
        <v>0</v>
      </c>
      <c r="K690" s="347"/>
      <c r="L690" s="347">
        <f>J690</f>
        <v>0</v>
      </c>
      <c r="M690" s="347"/>
      <c r="N690" s="56">
        <f>L690-J690</f>
        <v>0</v>
      </c>
      <c r="O690" s="359"/>
    </row>
    <row r="691" spans="1:15" ht="13.5" customHeight="1" x14ac:dyDescent="0.25">
      <c r="A691" s="359"/>
      <c r="B691" s="441">
        <v>3</v>
      </c>
      <c r="C691" s="56"/>
      <c r="D691" s="447" t="s">
        <v>36</v>
      </c>
      <c r="E691" s="448"/>
      <c r="F691" s="448"/>
      <c r="G691" s="449"/>
      <c r="H691" s="335"/>
      <c r="I691" s="335"/>
      <c r="J691" s="450"/>
      <c r="K691" s="451"/>
      <c r="L691" s="450"/>
      <c r="M691" s="451"/>
      <c r="N691" s="56"/>
      <c r="O691" s="359"/>
    </row>
    <row r="692" spans="1:15" ht="22.5" customHeight="1" x14ac:dyDescent="0.25">
      <c r="A692" s="359"/>
      <c r="B692" s="56"/>
      <c r="C692" s="507"/>
      <c r="D692" s="334" t="str">
        <f>'[1]нов паспорт'!C1075</f>
        <v xml:space="preserve"> робітників </v>
      </c>
      <c r="E692" s="334"/>
      <c r="F692" s="334"/>
      <c r="G692" s="334"/>
      <c r="H692" s="335" t="str">
        <f>'[1]нов паспорт'!J1075</f>
        <v>од.</v>
      </c>
      <c r="I692" s="346" t="str">
        <f>'[1]нов паспорт'!K1075</f>
        <v>штатний розпис</v>
      </c>
      <c r="J692" s="347">
        <f>'[1]нов паспорт'!L1075</f>
        <v>7.25</v>
      </c>
      <c r="K692" s="347"/>
      <c r="L692" s="347">
        <f>J692</f>
        <v>7.25</v>
      </c>
      <c r="M692" s="347"/>
      <c r="N692" s="56">
        <f>L692-J692</f>
        <v>0</v>
      </c>
      <c r="O692" s="359"/>
    </row>
    <row r="693" spans="1:15" ht="15" customHeight="1" x14ac:dyDescent="0.25">
      <c r="A693" s="359"/>
      <c r="B693" s="56"/>
      <c r="C693" s="453" t="s">
        <v>34</v>
      </c>
      <c r="D693" s="453"/>
      <c r="E693" s="453"/>
      <c r="F693" s="453"/>
      <c r="G693" s="453"/>
      <c r="H693" s="453"/>
      <c r="I693" s="453"/>
      <c r="J693" s="453"/>
      <c r="K693" s="453"/>
      <c r="L693" s="453"/>
      <c r="M693" s="453"/>
      <c r="N693" s="453"/>
      <c r="O693" s="359"/>
    </row>
    <row r="694" spans="1:15" x14ac:dyDescent="0.2">
      <c r="A694" s="359"/>
      <c r="B694" s="252"/>
      <c r="C694" s="253"/>
      <c r="D694" s="253"/>
      <c r="E694" s="253"/>
      <c r="F694" s="253"/>
      <c r="G694" s="253"/>
      <c r="H694" s="253"/>
      <c r="I694" s="253"/>
      <c r="J694" s="253"/>
      <c r="K694" s="253"/>
      <c r="L694" s="253"/>
      <c r="M694" s="253"/>
      <c r="N694" s="254"/>
      <c r="O694" s="359"/>
    </row>
    <row r="695" spans="1:15" ht="15.75" x14ac:dyDescent="0.25">
      <c r="A695" s="359"/>
      <c r="B695" s="373"/>
      <c r="C695" s="508"/>
      <c r="D695" s="359"/>
      <c r="E695" s="359"/>
      <c r="F695" s="359"/>
      <c r="G695" s="359"/>
      <c r="H695" s="359"/>
      <c r="I695" s="359"/>
      <c r="J695" s="359"/>
      <c r="K695" s="359"/>
      <c r="L695" s="359"/>
      <c r="M695" s="359"/>
      <c r="N695" s="359"/>
      <c r="O695" s="359"/>
    </row>
    <row r="696" spans="1:15" ht="15.75" x14ac:dyDescent="0.25">
      <c r="A696" s="359"/>
      <c r="B696" s="359"/>
      <c r="C696" s="455" t="s">
        <v>42</v>
      </c>
      <c r="D696" s="455"/>
      <c r="E696" s="455"/>
      <c r="F696" s="455"/>
      <c r="G696" s="455"/>
      <c r="H696" s="455"/>
      <c r="I696" s="455"/>
      <c r="J696" s="455"/>
      <c r="K696" s="455"/>
      <c r="L696" s="455"/>
      <c r="M696" s="455"/>
      <c r="N696" s="455"/>
      <c r="O696" s="359"/>
    </row>
    <row r="697" spans="1:15" ht="15.75" x14ac:dyDescent="0.25">
      <c r="A697" s="359"/>
      <c r="B697" s="359"/>
      <c r="C697" s="390"/>
      <c r="D697" s="359"/>
      <c r="E697" s="359"/>
      <c r="F697" s="359"/>
      <c r="G697" s="359"/>
      <c r="H697" s="359"/>
      <c r="I697" s="359"/>
      <c r="J697" s="359"/>
      <c r="K697" s="359"/>
      <c r="L697" s="359"/>
      <c r="M697" s="359"/>
      <c r="N697" s="456" t="s">
        <v>10</v>
      </c>
      <c r="O697" s="359"/>
    </row>
    <row r="698" spans="1:15" ht="28.5" customHeight="1" x14ac:dyDescent="0.2">
      <c r="A698" s="457" t="s">
        <v>43</v>
      </c>
      <c r="B698" s="458" t="s">
        <v>44</v>
      </c>
      <c r="C698" s="432" t="s">
        <v>19</v>
      </c>
      <c r="D698" s="459" t="s">
        <v>45</v>
      </c>
      <c r="E698" s="460"/>
      <c r="F698" s="461"/>
      <c r="G698" s="462" t="s">
        <v>46</v>
      </c>
      <c r="H698" s="460"/>
      <c r="I698" s="461"/>
      <c r="J698" s="462" t="s">
        <v>47</v>
      </c>
      <c r="K698" s="460"/>
      <c r="L698" s="461"/>
      <c r="M698" s="462" t="s">
        <v>48</v>
      </c>
      <c r="N698" s="460"/>
      <c r="O698" s="461"/>
    </row>
    <row r="699" spans="1:15" ht="31.5" customHeight="1" x14ac:dyDescent="0.2">
      <c r="A699" s="463"/>
      <c r="B699" s="464"/>
      <c r="C699" s="433"/>
      <c r="D699" s="465" t="s">
        <v>14</v>
      </c>
      <c r="E699" s="465" t="s">
        <v>15</v>
      </c>
      <c r="F699" s="465" t="s">
        <v>16</v>
      </c>
      <c r="G699" s="465" t="s">
        <v>14</v>
      </c>
      <c r="H699" s="465" t="s">
        <v>15</v>
      </c>
      <c r="I699" s="465" t="s">
        <v>16</v>
      </c>
      <c r="J699" s="465" t="s">
        <v>14</v>
      </c>
      <c r="K699" s="465" t="s">
        <v>15</v>
      </c>
      <c r="L699" s="465" t="s">
        <v>16</v>
      </c>
      <c r="M699" s="466" t="s">
        <v>14</v>
      </c>
      <c r="N699" s="466" t="s">
        <v>15</v>
      </c>
      <c r="O699" s="466" t="s">
        <v>16</v>
      </c>
    </row>
    <row r="700" spans="1:15" ht="15.75" customHeight="1" x14ac:dyDescent="0.25">
      <c r="A700" s="430">
        <v>1</v>
      </c>
      <c r="B700" s="430">
        <v>2</v>
      </c>
      <c r="C700" s="384">
        <v>3</v>
      </c>
      <c r="D700" s="430">
        <v>4</v>
      </c>
      <c r="E700" s="430">
        <v>5</v>
      </c>
      <c r="F700" s="430">
        <v>6</v>
      </c>
      <c r="G700" s="430">
        <v>7</v>
      </c>
      <c r="H700" s="430">
        <v>8</v>
      </c>
      <c r="I700" s="430">
        <v>9</v>
      </c>
      <c r="J700" s="430">
        <v>10</v>
      </c>
      <c r="K700" s="384">
        <v>11</v>
      </c>
      <c r="L700" s="467">
        <v>12</v>
      </c>
      <c r="M700" s="404">
        <v>13</v>
      </c>
      <c r="N700" s="404">
        <v>14</v>
      </c>
      <c r="O700" s="404">
        <v>15</v>
      </c>
    </row>
    <row r="701" spans="1:15" ht="15.75" customHeight="1" x14ac:dyDescent="0.25">
      <c r="A701" s="384"/>
      <c r="B701" s="468" t="s">
        <v>49</v>
      </c>
      <c r="C701" s="404"/>
      <c r="D701" s="383"/>
      <c r="E701" s="384"/>
      <c r="F701" s="384"/>
      <c r="G701" s="384"/>
      <c r="H701" s="384"/>
      <c r="I701" s="384"/>
      <c r="J701" s="384"/>
      <c r="K701" s="384"/>
      <c r="L701" s="468"/>
      <c r="M701" s="404"/>
      <c r="N701" s="404"/>
      <c r="O701" s="404"/>
    </row>
    <row r="702" spans="1:15" ht="15.75" customHeight="1" x14ac:dyDescent="0.25">
      <c r="A702" s="384"/>
      <c r="B702" s="469" t="s">
        <v>50</v>
      </c>
      <c r="C702" s="56"/>
      <c r="D702" s="383"/>
      <c r="E702" s="470"/>
      <c r="F702" s="384"/>
      <c r="G702" s="470"/>
      <c r="H702" s="384"/>
      <c r="I702" s="384"/>
      <c r="J702" s="384"/>
      <c r="K702" s="384"/>
      <c r="L702" s="468"/>
      <c r="M702" s="404"/>
      <c r="N702" s="404"/>
      <c r="O702" s="56"/>
    </row>
    <row r="703" spans="1:15" ht="15.75" customHeight="1" x14ac:dyDescent="0.25">
      <c r="A703" s="430"/>
      <c r="B703" s="471" t="s">
        <v>51</v>
      </c>
      <c r="C703" s="56"/>
      <c r="D703" s="407"/>
      <c r="E703" s="445"/>
      <c r="F703" s="430"/>
      <c r="G703" s="445"/>
      <c r="H703" s="430"/>
      <c r="I703" s="430"/>
      <c r="J703" s="430"/>
      <c r="K703" s="430"/>
      <c r="L703" s="467"/>
      <c r="M703" s="404"/>
      <c r="N703" s="404"/>
      <c r="O703" s="56"/>
    </row>
    <row r="704" spans="1:15" ht="15.75" customHeight="1" x14ac:dyDescent="0.25">
      <c r="A704" s="384"/>
      <c r="B704" s="469" t="s">
        <v>52</v>
      </c>
      <c r="C704" s="56"/>
      <c r="D704" s="472" t="s">
        <v>53</v>
      </c>
      <c r="E704" s="470"/>
      <c r="F704" s="384"/>
      <c r="G704" s="472" t="s">
        <v>53</v>
      </c>
      <c r="H704" s="384"/>
      <c r="I704" s="384"/>
      <c r="J704" s="472" t="s">
        <v>53</v>
      </c>
      <c r="K704" s="384"/>
      <c r="L704" s="468"/>
      <c r="M704" s="472" t="s">
        <v>53</v>
      </c>
      <c r="N704" s="404"/>
      <c r="O704" s="56"/>
    </row>
    <row r="705" spans="1:15" ht="15.75" customHeight="1" x14ac:dyDescent="0.25">
      <c r="A705" s="404"/>
      <c r="B705" s="469" t="s">
        <v>27</v>
      </c>
      <c r="C705" s="473"/>
      <c r="D705" s="474"/>
      <c r="E705" s="475"/>
      <c r="F705" s="476"/>
      <c r="G705" s="476"/>
      <c r="H705" s="476"/>
      <c r="I705" s="476"/>
      <c r="J705" s="476"/>
      <c r="K705" s="476"/>
      <c r="L705" s="477"/>
      <c r="M705" s="476"/>
      <c r="N705" s="476"/>
      <c r="O705" s="473"/>
    </row>
    <row r="706" spans="1:15" ht="15.75" customHeight="1" x14ac:dyDescent="0.25">
      <c r="A706" s="431"/>
      <c r="B706" s="334" t="s">
        <v>54</v>
      </c>
      <c r="C706" s="334"/>
      <c r="D706" s="334"/>
      <c r="E706" s="334"/>
      <c r="F706" s="334"/>
      <c r="G706" s="334"/>
      <c r="H706" s="334"/>
      <c r="I706" s="334"/>
      <c r="J706" s="334"/>
      <c r="K706" s="334"/>
      <c r="L706" s="334"/>
      <c r="M706" s="334"/>
      <c r="N706" s="334"/>
      <c r="O706" s="334"/>
    </row>
    <row r="707" spans="1:15" ht="15.75" x14ac:dyDescent="0.25">
      <c r="A707" s="478"/>
      <c r="B707" s="479" t="s">
        <v>55</v>
      </c>
      <c r="C707" s="480"/>
      <c r="D707" s="481"/>
      <c r="E707" s="482"/>
      <c r="F707" s="478"/>
      <c r="G707" s="483"/>
      <c r="H707" s="478"/>
      <c r="I707" s="478"/>
      <c r="J707" s="478"/>
      <c r="K707" s="478"/>
      <c r="L707" s="484"/>
      <c r="M707" s="485"/>
      <c r="N707" s="485"/>
      <c r="O707" s="480"/>
    </row>
    <row r="708" spans="1:15" ht="18.75" customHeight="1" x14ac:dyDescent="0.25">
      <c r="A708" s="430"/>
      <c r="B708" s="471" t="s">
        <v>27</v>
      </c>
      <c r="C708" s="56"/>
      <c r="D708" s="407"/>
      <c r="E708" s="445"/>
      <c r="F708" s="430"/>
      <c r="G708" s="445"/>
      <c r="H708" s="430"/>
      <c r="I708" s="430"/>
      <c r="J708" s="430"/>
      <c r="K708" s="430"/>
      <c r="L708" s="467"/>
      <c r="M708" s="404"/>
      <c r="N708" s="404"/>
      <c r="O708" s="56"/>
    </row>
    <row r="709" spans="1:15" ht="15.75" x14ac:dyDescent="0.25">
      <c r="A709" s="430"/>
      <c r="B709" s="471" t="s">
        <v>56</v>
      </c>
      <c r="C709" s="56"/>
      <c r="D709" s="407"/>
      <c r="E709" s="445"/>
      <c r="F709" s="430"/>
      <c r="G709" s="445"/>
      <c r="H709" s="430"/>
      <c r="I709" s="430"/>
      <c r="J709" s="430"/>
      <c r="K709" s="430"/>
      <c r="L709" s="467"/>
      <c r="M709" s="404"/>
      <c r="N709" s="404"/>
      <c r="O709" s="56"/>
    </row>
    <row r="710" spans="1:15" ht="15.75" x14ac:dyDescent="0.25">
      <c r="A710" s="431"/>
      <c r="B710" s="486"/>
      <c r="C710" s="487" t="s">
        <v>57</v>
      </c>
      <c r="D710" s="488"/>
      <c r="E710" s="488"/>
      <c r="F710" s="488"/>
      <c r="G710" s="488"/>
      <c r="H710" s="488"/>
      <c r="I710" s="488"/>
      <c r="J710" s="488"/>
      <c r="K710" s="488"/>
      <c r="L710" s="488"/>
      <c r="M710" s="488"/>
      <c r="N710" s="488"/>
      <c r="O710" s="373"/>
    </row>
    <row r="711" spans="1:15" ht="22.5" x14ac:dyDescent="0.3">
      <c r="A711" s="431"/>
      <c r="B711" s="486"/>
      <c r="C711" s="489" t="s">
        <v>58</v>
      </c>
      <c r="D711" s="489"/>
      <c r="E711" s="489"/>
      <c r="F711" s="489"/>
      <c r="G711" s="489"/>
      <c r="H711" s="489"/>
      <c r="I711" s="489"/>
      <c r="J711" s="489"/>
      <c r="K711" s="489"/>
      <c r="L711" s="489"/>
      <c r="M711" s="489"/>
      <c r="N711" s="489"/>
      <c r="O711" s="373"/>
    </row>
    <row r="712" spans="1:15" ht="15.75" customHeight="1" x14ac:dyDescent="0.25">
      <c r="A712" s="359"/>
      <c r="B712" s="359"/>
      <c r="C712" s="487" t="s">
        <v>59</v>
      </c>
      <c r="D712" s="487"/>
      <c r="E712" s="487"/>
      <c r="F712" s="487"/>
      <c r="G712" s="487"/>
      <c r="H712" s="487"/>
      <c r="I712" s="487"/>
      <c r="J712" s="487"/>
      <c r="K712" s="487"/>
      <c r="L712" s="487"/>
      <c r="M712" s="487"/>
      <c r="N712" s="487"/>
      <c r="O712" s="359"/>
    </row>
    <row r="713" spans="1:15" ht="18.75" customHeight="1" x14ac:dyDescent="0.25">
      <c r="A713" s="359"/>
      <c r="B713" s="359"/>
      <c r="C713" s="490"/>
      <c r="D713" s="490"/>
      <c r="E713" s="490"/>
      <c r="F713" s="490"/>
      <c r="G713" s="490"/>
      <c r="H713" s="490"/>
      <c r="I713" s="490"/>
      <c r="J713" s="490"/>
      <c r="K713" s="490"/>
      <c r="L713" s="490"/>
      <c r="M713" s="490"/>
      <c r="N713" s="490"/>
      <c r="O713" s="359"/>
    </row>
    <row r="714" spans="1:15" ht="18.75" customHeight="1" x14ac:dyDescent="0.25">
      <c r="A714" s="359"/>
      <c r="B714" s="359"/>
      <c r="C714" s="491" t="s">
        <v>79</v>
      </c>
      <c r="D714" s="359"/>
      <c r="E714" s="366"/>
      <c r="F714" s="366"/>
      <c r="G714" s="366"/>
      <c r="H714" s="366"/>
      <c r="I714" s="366"/>
      <c r="J714" s="366" t="s">
        <v>80</v>
      </c>
      <c r="K714" s="366"/>
      <c r="L714" s="490"/>
      <c r="M714" s="490"/>
      <c r="N714" s="490"/>
      <c r="O714" s="359"/>
    </row>
    <row r="715" spans="1:15" ht="18.75" x14ac:dyDescent="0.25">
      <c r="A715" s="359"/>
      <c r="B715" s="359"/>
      <c r="C715" s="492"/>
      <c r="D715" s="493"/>
      <c r="E715" s="492"/>
      <c r="F715" s="359"/>
      <c r="G715" s="359" t="s">
        <v>62</v>
      </c>
      <c r="H715" s="492"/>
      <c r="I715" s="492"/>
      <c r="J715" s="359" t="s">
        <v>63</v>
      </c>
      <c r="K715" s="359"/>
      <c r="L715" s="490"/>
      <c r="M715" s="490"/>
      <c r="N715" s="490"/>
      <c r="O715" s="359"/>
    </row>
    <row r="716" spans="1:15" ht="18.75" x14ac:dyDescent="0.25">
      <c r="A716" s="359"/>
      <c r="B716" s="359"/>
      <c r="C716" s="492"/>
      <c r="D716" s="493"/>
      <c r="E716" s="492"/>
      <c r="F716" s="359"/>
      <c r="G716" s="359"/>
      <c r="H716" s="492"/>
      <c r="I716" s="492"/>
      <c r="J716" s="359"/>
      <c r="K716" s="359"/>
      <c r="L716" s="359"/>
      <c r="M716" s="490"/>
      <c r="N716" s="490"/>
      <c r="O716" s="359"/>
    </row>
    <row r="717" spans="1:15" ht="18.75" x14ac:dyDescent="0.25">
      <c r="A717" s="359"/>
      <c r="B717" s="359"/>
      <c r="C717" s="492"/>
      <c r="D717" s="493"/>
      <c r="E717" s="492"/>
      <c r="F717" s="359"/>
      <c r="G717" s="359"/>
      <c r="H717" s="492"/>
      <c r="I717" s="492"/>
      <c r="J717" s="359"/>
      <c r="K717" s="359"/>
      <c r="L717" s="359"/>
      <c r="M717" s="490"/>
      <c r="N717" s="490"/>
      <c r="O717" s="359"/>
    </row>
    <row r="718" spans="1:15" ht="18.75" x14ac:dyDescent="0.25">
      <c r="A718" s="359"/>
      <c r="B718" s="359"/>
      <c r="C718" s="492" t="s">
        <v>64</v>
      </c>
      <c r="D718" s="493"/>
      <c r="E718" s="366"/>
      <c r="F718" s="366"/>
      <c r="G718" s="366"/>
      <c r="H718" s="366"/>
      <c r="I718" s="366"/>
      <c r="J718" s="366" t="s">
        <v>65</v>
      </c>
      <c r="K718" s="366"/>
      <c r="L718" s="359"/>
      <c r="M718" s="490"/>
      <c r="N718" s="490"/>
      <c r="O718" s="359"/>
    </row>
    <row r="719" spans="1:15" ht="18.75" hidden="1" x14ac:dyDescent="0.25">
      <c r="A719" s="359"/>
      <c r="B719" s="359"/>
      <c r="C719" s="491" t="s">
        <v>66</v>
      </c>
      <c r="D719" s="359"/>
      <c r="E719" s="359"/>
      <c r="F719" s="359"/>
      <c r="G719" s="359"/>
      <c r="H719" s="359"/>
      <c r="I719" s="359"/>
      <c r="J719" s="359"/>
      <c r="K719" s="359"/>
      <c r="L719" s="490"/>
      <c r="M719" s="490"/>
      <c r="N719" s="490"/>
      <c r="O719" s="359"/>
    </row>
    <row r="720" spans="1:15" ht="18.75" hidden="1" x14ac:dyDescent="0.25">
      <c r="A720" s="359"/>
      <c r="B720" s="359"/>
      <c r="C720" s="359"/>
      <c r="D720" s="359"/>
      <c r="E720" s="359"/>
      <c r="F720" s="373"/>
      <c r="G720" s="373"/>
      <c r="H720" s="373"/>
      <c r="I720" s="373"/>
      <c r="J720" s="373"/>
      <c r="K720" s="373"/>
      <c r="L720" s="490"/>
      <c r="M720" s="490"/>
      <c r="N720" s="490"/>
      <c r="O720" s="359"/>
    </row>
    <row r="721" spans="1:15" ht="18.75" hidden="1" x14ac:dyDescent="0.25">
      <c r="A721" s="359"/>
      <c r="B721" s="359"/>
      <c r="C721" s="491" t="s">
        <v>67</v>
      </c>
      <c r="D721" s="359"/>
      <c r="E721" s="359"/>
      <c r="F721" s="366"/>
      <c r="G721" s="366"/>
      <c r="H721" s="366"/>
      <c r="I721" s="366"/>
      <c r="J721" s="366" t="s">
        <v>68</v>
      </c>
      <c r="K721" s="366"/>
      <c r="L721" s="490"/>
      <c r="M721" s="490"/>
      <c r="N721" s="490"/>
      <c r="O721" s="359"/>
    </row>
    <row r="722" spans="1:15" ht="18.75" hidden="1" x14ac:dyDescent="0.25">
      <c r="A722" s="359"/>
      <c r="B722" s="359"/>
      <c r="C722" s="494" t="s">
        <v>69</v>
      </c>
      <c r="D722" s="359"/>
      <c r="E722" s="359"/>
      <c r="F722" s="359"/>
      <c r="G722" s="359" t="s">
        <v>62</v>
      </c>
      <c r="H722" s="359"/>
      <c r="I722" s="359"/>
      <c r="J722" s="359" t="s">
        <v>63</v>
      </c>
      <c r="K722" s="359"/>
      <c r="L722" s="490"/>
      <c r="M722" s="490"/>
      <c r="N722" s="490"/>
      <c r="O722" s="359"/>
    </row>
    <row r="723" spans="1:15" ht="27.75" customHeight="1" x14ac:dyDescent="0.25">
      <c r="A723" s="359"/>
      <c r="B723" s="359"/>
      <c r="C723" s="490"/>
      <c r="D723" s="490"/>
      <c r="E723" s="490"/>
      <c r="F723" s="490"/>
      <c r="G723" s="490"/>
      <c r="H723" s="490"/>
      <c r="I723" s="490"/>
      <c r="J723" s="360" t="str">
        <f>$J$1</f>
        <v>ЗАТВЕРДЖЕНО                                                             Наказ Міністерства фінансів України 26.09.2014 N 836</v>
      </c>
      <c r="K723" s="360"/>
      <c r="L723" s="360"/>
      <c r="M723" s="360"/>
      <c r="N723" s="360"/>
      <c r="O723" s="359"/>
    </row>
    <row r="724" spans="1:15" ht="17.25" x14ac:dyDescent="0.25">
      <c r="A724" s="359"/>
      <c r="B724" s="359"/>
      <c r="C724" s="359"/>
      <c r="D724" s="359"/>
      <c r="E724" s="359"/>
      <c r="F724" s="361" t="s">
        <v>1</v>
      </c>
      <c r="G724" s="359"/>
      <c r="H724" s="359"/>
      <c r="I724" s="359"/>
      <c r="J724" s="359"/>
      <c r="K724" s="359"/>
      <c r="L724" s="359"/>
      <c r="M724" s="359"/>
      <c r="N724" s="359"/>
      <c r="O724" s="359"/>
    </row>
    <row r="725" spans="1:15" ht="15.75" customHeight="1" x14ac:dyDescent="0.25">
      <c r="A725" s="359"/>
      <c r="B725" s="359"/>
      <c r="C725" s="362" t="str">
        <f>$C$3</f>
        <v>про виконання паспорта бюджетної програми місцевого бюджету станом на _01.01.2019_ року</v>
      </c>
      <c r="D725" s="362"/>
      <c r="E725" s="362"/>
      <c r="F725" s="362"/>
      <c r="G725" s="362"/>
      <c r="H725" s="362"/>
      <c r="I725" s="362"/>
      <c r="J725" s="362"/>
      <c r="K725" s="362"/>
      <c r="L725" s="362"/>
      <c r="M725" s="362"/>
      <c r="N725" s="362"/>
      <c r="O725" s="359"/>
    </row>
    <row r="726" spans="1:15" ht="15.75" x14ac:dyDescent="0.25">
      <c r="A726" s="359"/>
      <c r="B726" s="359"/>
      <c r="C726" s="363">
        <v>1</v>
      </c>
      <c r="D726" s="364">
        <v>1000000</v>
      </c>
      <c r="E726" s="365" t="s">
        <v>3</v>
      </c>
      <c r="F726" s="366"/>
      <c r="G726" s="365"/>
      <c r="H726" s="365"/>
      <c r="I726" s="365"/>
      <c r="J726" s="365"/>
      <c r="K726" s="367"/>
      <c r="L726" s="367"/>
      <c r="M726" s="367"/>
      <c r="N726" s="359"/>
      <c r="O726" s="359"/>
    </row>
    <row r="727" spans="1:15" ht="15.75" x14ac:dyDescent="0.25">
      <c r="A727" s="359"/>
      <c r="B727" s="359"/>
      <c r="C727" s="363"/>
      <c r="D727" s="368" t="s">
        <v>4</v>
      </c>
      <c r="E727" s="369" t="s">
        <v>5</v>
      </c>
      <c r="F727" s="369"/>
      <c r="G727" s="363"/>
      <c r="H727" s="359"/>
      <c r="I727" s="359"/>
      <c r="J727" s="359"/>
      <c r="K727" s="359"/>
      <c r="L727" s="359"/>
      <c r="M727" s="359"/>
      <c r="N727" s="359"/>
      <c r="O727" s="359"/>
    </row>
    <row r="728" spans="1:15" ht="15.75" x14ac:dyDescent="0.25">
      <c r="A728" s="359"/>
      <c r="B728" s="359"/>
      <c r="C728" s="363">
        <v>2</v>
      </c>
      <c r="D728" s="364">
        <v>1010000</v>
      </c>
      <c r="E728" s="365" t="s">
        <v>3</v>
      </c>
      <c r="F728" s="366"/>
      <c r="G728" s="365"/>
      <c r="H728" s="365"/>
      <c r="I728" s="365"/>
      <c r="J728" s="365"/>
      <c r="K728" s="367"/>
      <c r="L728" s="359"/>
      <c r="M728" s="359"/>
      <c r="N728" s="359"/>
      <c r="O728" s="359"/>
    </row>
    <row r="729" spans="1:15" ht="15.75" x14ac:dyDescent="0.25">
      <c r="A729" s="359"/>
      <c r="B729" s="359"/>
      <c r="C729" s="363"/>
      <c r="D729" s="368" t="s">
        <v>4</v>
      </c>
      <c r="E729" s="369" t="s">
        <v>6</v>
      </c>
      <c r="F729" s="369"/>
      <c r="G729" s="363"/>
      <c r="H729" s="359"/>
      <c r="I729" s="359"/>
      <c r="J729" s="359"/>
      <c r="K729" s="359"/>
      <c r="L729" s="359"/>
      <c r="M729" s="359"/>
      <c r="N729" s="359"/>
      <c r="O729" s="359"/>
    </row>
    <row r="730" spans="1:15" ht="15.75" x14ac:dyDescent="0.25">
      <c r="A730" s="359"/>
      <c r="B730" s="359"/>
      <c r="C730" s="363">
        <v>3</v>
      </c>
      <c r="D730" s="364">
        <f>'[1]нов паспорт'!B1179</f>
        <v>0</v>
      </c>
      <c r="E730" s="370">
        <f>'[1]нов паспорт'!D1179</f>
        <v>0</v>
      </c>
      <c r="F730" s="371">
        <f>'[1]нов паспорт'!E1179</f>
        <v>0</v>
      </c>
      <c r="G730" s="371"/>
      <c r="H730" s="371"/>
      <c r="I730" s="371"/>
      <c r="J730" s="371"/>
      <c r="K730" s="371"/>
      <c r="L730" s="371"/>
      <c r="M730" s="371"/>
      <c r="N730" s="371"/>
      <c r="O730" s="371"/>
    </row>
    <row r="731" spans="1:15" ht="15.75" x14ac:dyDescent="0.25">
      <c r="A731" s="359"/>
      <c r="B731" s="359"/>
      <c r="C731" s="363"/>
      <c r="D731" s="372" t="s">
        <v>4</v>
      </c>
      <c r="E731" s="373" t="s">
        <v>7</v>
      </c>
      <c r="F731" s="374" t="s">
        <v>8</v>
      </c>
      <c r="G731" s="374"/>
      <c r="H731" s="374"/>
      <c r="I731" s="359"/>
      <c r="J731" s="359"/>
      <c r="K731" s="359"/>
      <c r="L731" s="359"/>
      <c r="M731" s="359"/>
      <c r="N731" s="359"/>
      <c r="O731" s="359"/>
    </row>
    <row r="732" spans="1:15" ht="15.75" x14ac:dyDescent="0.25">
      <c r="A732" s="359"/>
      <c r="B732" s="359"/>
      <c r="C732" s="363"/>
      <c r="D732" s="372"/>
      <c r="E732" s="373"/>
      <c r="F732" s="375"/>
      <c r="G732" s="375"/>
      <c r="H732" s="375"/>
      <c r="I732" s="359"/>
      <c r="J732" s="359"/>
      <c r="K732" s="359"/>
      <c r="L732" s="359"/>
      <c r="M732" s="359"/>
      <c r="N732" s="359"/>
      <c r="O732" s="359"/>
    </row>
    <row r="733" spans="1:15" ht="15.75" x14ac:dyDescent="0.25">
      <c r="A733" s="359"/>
      <c r="B733" s="359"/>
      <c r="C733" s="363" t="s">
        <v>9</v>
      </c>
      <c r="D733" s="363"/>
      <c r="E733" s="363"/>
      <c r="F733" s="363"/>
      <c r="G733" s="363"/>
      <c r="H733" s="359"/>
      <c r="I733" s="359"/>
      <c r="J733" s="359"/>
      <c r="K733" s="359"/>
      <c r="L733" s="359"/>
      <c r="M733" s="359"/>
      <c r="N733" s="359"/>
      <c r="O733" s="359"/>
    </row>
    <row r="734" spans="1:15" ht="15.75" x14ac:dyDescent="0.25">
      <c r="A734" s="359"/>
      <c r="B734" s="359"/>
      <c r="C734" s="359"/>
      <c r="D734" s="376"/>
      <c r="E734" s="376"/>
      <c r="F734" s="376"/>
      <c r="G734" s="376"/>
      <c r="H734" s="359"/>
      <c r="I734" s="359"/>
      <c r="J734" s="359"/>
      <c r="K734" s="359"/>
      <c r="L734" s="359"/>
      <c r="M734" s="359"/>
      <c r="N734" s="377" t="s">
        <v>10</v>
      </c>
      <c r="O734" s="359"/>
    </row>
    <row r="735" spans="1:15" x14ac:dyDescent="0.2">
      <c r="A735" s="359"/>
      <c r="B735" s="359"/>
      <c r="C735" s="378" t="s">
        <v>11</v>
      </c>
      <c r="D735" s="378"/>
      <c r="E735" s="378"/>
      <c r="F735" s="378"/>
      <c r="G735" s="378"/>
      <c r="H735" s="378"/>
      <c r="I735" s="378" t="s">
        <v>12</v>
      </c>
      <c r="J735" s="378"/>
      <c r="K735" s="378"/>
      <c r="L735" s="378" t="s">
        <v>13</v>
      </c>
      <c r="M735" s="378"/>
      <c r="N735" s="378"/>
      <c r="O735" s="359"/>
    </row>
    <row r="736" spans="1:15" ht="24" x14ac:dyDescent="0.2">
      <c r="A736" s="359"/>
      <c r="B736" s="359"/>
      <c r="C736" s="379" t="s">
        <v>14</v>
      </c>
      <c r="D736" s="379"/>
      <c r="E736" s="379" t="s">
        <v>15</v>
      </c>
      <c r="F736" s="379"/>
      <c r="G736" s="379" t="s">
        <v>16</v>
      </c>
      <c r="H736" s="379"/>
      <c r="I736" s="380" t="s">
        <v>14</v>
      </c>
      <c r="J736" s="381" t="s">
        <v>15</v>
      </c>
      <c r="K736" s="381" t="s">
        <v>16</v>
      </c>
      <c r="L736" s="381" t="s">
        <v>14</v>
      </c>
      <c r="M736" s="381" t="s">
        <v>15</v>
      </c>
      <c r="N736" s="382" t="s">
        <v>16</v>
      </c>
      <c r="O736" s="359"/>
    </row>
    <row r="737" spans="1:15" ht="15.75" x14ac:dyDescent="0.25">
      <c r="A737" s="359"/>
      <c r="B737" s="359"/>
      <c r="C737" s="347">
        <v>1</v>
      </c>
      <c r="D737" s="347"/>
      <c r="E737" s="347">
        <v>2</v>
      </c>
      <c r="F737" s="347"/>
      <c r="G737" s="347">
        <v>3</v>
      </c>
      <c r="H737" s="347"/>
      <c r="I737" s="383">
        <v>4</v>
      </c>
      <c r="J737" s="384">
        <v>5</v>
      </c>
      <c r="K737" s="384">
        <v>6</v>
      </c>
      <c r="L737" s="384">
        <v>7</v>
      </c>
      <c r="M737" s="384">
        <v>8</v>
      </c>
      <c r="N737" s="384">
        <v>9</v>
      </c>
      <c r="O737" s="359"/>
    </row>
    <row r="738" spans="1:15" ht="15.75" x14ac:dyDescent="0.25">
      <c r="A738" s="359"/>
      <c r="B738" s="359"/>
      <c r="C738" s="385">
        <f>'[1]нов паспорт'!K1219</f>
        <v>0</v>
      </c>
      <c r="D738" s="385"/>
      <c r="E738" s="385">
        <f>'[1]нов паспорт'!L1219</f>
        <v>0</v>
      </c>
      <c r="F738" s="385"/>
      <c r="G738" s="385">
        <f>C738+E738</f>
        <v>0</v>
      </c>
      <c r="H738" s="385"/>
      <c r="I738" s="56">
        <v>887.8</v>
      </c>
      <c r="J738" s="56">
        <f>0.3+142.1</f>
        <v>142.4</v>
      </c>
      <c r="K738" s="387">
        <f>I738+J738</f>
        <v>1030.2</v>
      </c>
      <c r="L738" s="56">
        <f>I738-C738</f>
        <v>887.8</v>
      </c>
      <c r="M738" s="56">
        <f>J738-E738</f>
        <v>142.4</v>
      </c>
      <c r="N738" s="56">
        <f>K738-G738</f>
        <v>1030.2</v>
      </c>
      <c r="O738" s="359"/>
    </row>
    <row r="739" spans="1:15" ht="15.75" x14ac:dyDescent="0.25">
      <c r="A739" s="359"/>
      <c r="B739" s="359"/>
      <c r="C739" s="388"/>
      <c r="D739" s="388"/>
      <c r="E739" s="499"/>
      <c r="F739" s="499"/>
      <c r="G739" s="359"/>
      <c r="H739" s="359"/>
      <c r="I739" s="373"/>
      <c r="J739" s="509"/>
      <c r="K739" s="373"/>
      <c r="L739" s="373"/>
      <c r="M739" s="373"/>
      <c r="N739" s="373"/>
      <c r="O739" s="359"/>
    </row>
    <row r="740" spans="1:15" ht="15.75" x14ac:dyDescent="0.25">
      <c r="A740" s="359"/>
      <c r="B740" s="359"/>
      <c r="C740" s="389" t="s">
        <v>17</v>
      </c>
      <c r="D740" s="389"/>
      <c r="E740" s="389"/>
      <c r="F740" s="389"/>
      <c r="G740" s="389"/>
      <c r="H740" s="389"/>
      <c r="I740" s="389"/>
      <c r="J740" s="389"/>
      <c r="K740" s="389"/>
      <c r="L740" s="389"/>
      <c r="M740" s="389"/>
      <c r="N740" s="359"/>
      <c r="O740" s="359"/>
    </row>
    <row r="741" spans="1:15" ht="15.75" x14ac:dyDescent="0.25">
      <c r="A741" s="359"/>
      <c r="B741" s="359"/>
      <c r="C741" s="390"/>
      <c r="D741" s="359"/>
      <c r="E741" s="359"/>
      <c r="F741" s="359"/>
      <c r="G741" s="359"/>
      <c r="H741" s="359"/>
      <c r="I741" s="359"/>
      <c r="J741" s="359"/>
      <c r="K741" s="359"/>
      <c r="L741" s="359"/>
      <c r="M741" s="359"/>
      <c r="N741" s="391" t="s">
        <v>10</v>
      </c>
      <c r="O741" s="359"/>
    </row>
    <row r="742" spans="1:15" ht="29.25" customHeight="1" x14ac:dyDescent="0.2">
      <c r="A742" s="392" t="s">
        <v>18</v>
      </c>
      <c r="B742" s="393" t="s">
        <v>19</v>
      </c>
      <c r="C742" s="393" t="s">
        <v>20</v>
      </c>
      <c r="D742" s="394" t="s">
        <v>21</v>
      </c>
      <c r="E742" s="394"/>
      <c r="F742" s="395" t="s">
        <v>22</v>
      </c>
      <c r="G742" s="396"/>
      <c r="H742" s="397"/>
      <c r="I742" s="395" t="s">
        <v>23</v>
      </c>
      <c r="J742" s="396"/>
      <c r="K742" s="397"/>
      <c r="L742" s="398" t="s">
        <v>13</v>
      </c>
      <c r="M742" s="398"/>
      <c r="N742" s="398"/>
      <c r="O742" s="359"/>
    </row>
    <row r="743" spans="1:15" ht="24" x14ac:dyDescent="0.2">
      <c r="A743" s="392"/>
      <c r="B743" s="393"/>
      <c r="C743" s="393"/>
      <c r="D743" s="394"/>
      <c r="E743" s="394"/>
      <c r="F743" s="399" t="s">
        <v>14</v>
      </c>
      <c r="G743" s="399" t="s">
        <v>15</v>
      </c>
      <c r="H743" s="399" t="s">
        <v>16</v>
      </c>
      <c r="I743" s="399" t="s">
        <v>14</v>
      </c>
      <c r="J743" s="399" t="s">
        <v>15</v>
      </c>
      <c r="K743" s="399" t="s">
        <v>16</v>
      </c>
      <c r="L743" s="399" t="s">
        <v>14</v>
      </c>
      <c r="M743" s="399" t="s">
        <v>15</v>
      </c>
      <c r="N743" s="399" t="s">
        <v>16</v>
      </c>
      <c r="O743" s="359"/>
    </row>
    <row r="744" spans="1:15" ht="26.25" customHeight="1" x14ac:dyDescent="0.2">
      <c r="A744" s="400">
        <v>1</v>
      </c>
      <c r="B744" s="401">
        <v>2</v>
      </c>
      <c r="C744" s="401">
        <v>3</v>
      </c>
      <c r="D744" s="402">
        <v>4</v>
      </c>
      <c r="E744" s="402"/>
      <c r="F744" s="401">
        <v>5</v>
      </c>
      <c r="G744" s="400">
        <v>6</v>
      </c>
      <c r="H744" s="401">
        <v>7</v>
      </c>
      <c r="I744" s="400">
        <v>8</v>
      </c>
      <c r="J744" s="401">
        <v>9</v>
      </c>
      <c r="K744" s="400">
        <v>10</v>
      </c>
      <c r="L744" s="401">
        <v>11</v>
      </c>
      <c r="M744" s="400">
        <v>12</v>
      </c>
      <c r="N744" s="401">
        <v>13</v>
      </c>
      <c r="O744" s="359"/>
    </row>
    <row r="745" spans="1:15" ht="28.5" customHeight="1" x14ac:dyDescent="0.25">
      <c r="A745" s="56">
        <v>1</v>
      </c>
      <c r="B745" s="57">
        <f>D730</f>
        <v>0</v>
      </c>
      <c r="C745" s="403">
        <f>E730</f>
        <v>0</v>
      </c>
      <c r="D745" s="59">
        <f>'[1]нов паспорт'!D1214:J1214</f>
        <v>0</v>
      </c>
      <c r="E745" s="60"/>
      <c r="F745" s="61">
        <f>'[1]нов паспорт'!K1214</f>
        <v>0</v>
      </c>
      <c r="G745" s="61">
        <f>'[1]нов паспорт'!L1214</f>
        <v>0</v>
      </c>
      <c r="H745" s="61">
        <f>F745+G745</f>
        <v>0</v>
      </c>
      <c r="I745" s="404">
        <f>I738</f>
        <v>887.8</v>
      </c>
      <c r="J745" s="404">
        <f>J738</f>
        <v>142.4</v>
      </c>
      <c r="K745" s="61">
        <f>I745+J745</f>
        <v>1030.2</v>
      </c>
      <c r="L745" s="387">
        <f>I745-F745</f>
        <v>887.8</v>
      </c>
      <c r="M745" s="387">
        <f>J745-G745</f>
        <v>142.4</v>
      </c>
      <c r="N745" s="56">
        <f>L745+M745</f>
        <v>1030.2</v>
      </c>
      <c r="O745" s="359"/>
    </row>
    <row r="746" spans="1:15" ht="15.75" x14ac:dyDescent="0.25">
      <c r="A746" s="56"/>
      <c r="B746" s="56"/>
      <c r="C746" s="404"/>
      <c r="D746" s="501"/>
      <c r="E746" s="501"/>
      <c r="F746" s="404"/>
      <c r="G746" s="404"/>
      <c r="H746" s="502">
        <f>SUM(F746:G746)</f>
        <v>0</v>
      </c>
      <c r="I746" s="56"/>
      <c r="J746" s="56"/>
      <c r="K746" s="61">
        <f>I746</f>
        <v>0</v>
      </c>
      <c r="L746" s="387">
        <f>I746-F746</f>
        <v>0</v>
      </c>
      <c r="M746" s="387">
        <f>J746-G746</f>
        <v>0</v>
      </c>
      <c r="N746" s="387">
        <f>K746-H746</f>
        <v>0</v>
      </c>
      <c r="O746" s="359"/>
    </row>
    <row r="747" spans="1:15" ht="15.75" x14ac:dyDescent="0.25">
      <c r="A747" s="56"/>
      <c r="B747" s="56"/>
      <c r="C747" s="404"/>
      <c r="D747" s="411" t="s">
        <v>16</v>
      </c>
      <c r="E747" s="411"/>
      <c r="F747" s="61">
        <f t="shared" ref="F747:N747" si="15">SUM(F745:F746)</f>
        <v>0</v>
      </c>
      <c r="G747" s="61">
        <f t="shared" si="15"/>
        <v>0</v>
      </c>
      <c r="H747" s="61">
        <f t="shared" si="15"/>
        <v>0</v>
      </c>
      <c r="I747" s="61">
        <f t="shared" si="15"/>
        <v>887.8</v>
      </c>
      <c r="J747" s="61">
        <f t="shared" si="15"/>
        <v>142.4</v>
      </c>
      <c r="K747" s="61">
        <f t="shared" si="15"/>
        <v>1030.2</v>
      </c>
      <c r="L747" s="61">
        <f t="shared" si="15"/>
        <v>887.8</v>
      </c>
      <c r="M747" s="61">
        <f t="shared" si="15"/>
        <v>142.4</v>
      </c>
      <c r="N747" s="61">
        <f t="shared" si="15"/>
        <v>1030.2</v>
      </c>
      <c r="O747" s="359"/>
    </row>
    <row r="748" spans="1:15" ht="18.75" x14ac:dyDescent="0.25">
      <c r="A748" s="359"/>
      <c r="B748" s="359"/>
      <c r="C748" s="412"/>
      <c r="D748" s="412"/>
      <c r="E748" s="412"/>
      <c r="F748" s="412"/>
      <c r="G748" s="412"/>
      <c r="H748" s="412"/>
      <c r="I748" s="412"/>
      <c r="J748" s="412"/>
      <c r="K748" s="412"/>
      <c r="L748" s="412"/>
      <c r="M748" s="412"/>
      <c r="N748" s="359"/>
      <c r="O748" s="359"/>
    </row>
    <row r="749" spans="1:15" x14ac:dyDescent="0.2">
      <c r="A749" s="359"/>
      <c r="B749" s="359"/>
      <c r="C749" s="510" t="s">
        <v>82</v>
      </c>
      <c r="D749" s="510"/>
      <c r="E749" s="510"/>
      <c r="F749" s="510"/>
      <c r="G749" s="510"/>
      <c r="H749" s="510"/>
      <c r="I749" s="510"/>
      <c r="J749" s="510"/>
      <c r="K749" s="510"/>
      <c r="L749" s="510"/>
      <c r="M749" s="510"/>
      <c r="N749" s="510"/>
      <c r="O749" s="510"/>
    </row>
    <row r="750" spans="1:15" x14ac:dyDescent="0.2">
      <c r="A750" s="359"/>
      <c r="B750" s="359"/>
      <c r="C750" s="503"/>
      <c r="D750" s="359"/>
      <c r="E750" s="359"/>
      <c r="F750" s="359"/>
      <c r="G750" s="359"/>
      <c r="H750" s="359"/>
      <c r="I750" s="359"/>
      <c r="J750" s="359"/>
      <c r="K750" s="359"/>
      <c r="L750" s="359"/>
      <c r="M750" s="359"/>
      <c r="N750" s="359"/>
      <c r="O750" s="359"/>
    </row>
    <row r="751" spans="1:15" ht="15.75" customHeight="1" x14ac:dyDescent="0.25">
      <c r="A751" s="359"/>
      <c r="B751" s="359"/>
      <c r="C751" s="455" t="s">
        <v>25</v>
      </c>
      <c r="D751" s="455"/>
      <c r="E751" s="455"/>
      <c r="F751" s="455"/>
      <c r="G751" s="455"/>
      <c r="H751" s="455"/>
      <c r="I751" s="455"/>
      <c r="J751" s="455"/>
      <c r="K751" s="455"/>
      <c r="L751" s="455"/>
      <c r="M751" s="455"/>
      <c r="N751" s="359"/>
      <c r="O751" s="359"/>
    </row>
    <row r="752" spans="1:15" x14ac:dyDescent="0.2">
      <c r="A752" s="359"/>
      <c r="B752" s="359"/>
      <c r="C752" s="359"/>
      <c r="D752" s="359"/>
      <c r="E752" s="359"/>
      <c r="F752" s="359"/>
      <c r="G752" s="359"/>
      <c r="H752" s="359"/>
      <c r="I752" s="359"/>
      <c r="J752" s="359"/>
      <c r="K752" s="359"/>
      <c r="L752" s="359"/>
      <c r="M752" s="359"/>
      <c r="N752" s="391" t="s">
        <v>10</v>
      </c>
      <c r="O752" s="359"/>
    </row>
    <row r="753" spans="1:15" ht="36" customHeight="1" x14ac:dyDescent="0.2">
      <c r="A753" s="359"/>
      <c r="B753" s="359"/>
      <c r="C753" s="414" t="s">
        <v>26</v>
      </c>
      <c r="D753" s="415"/>
      <c r="E753" s="416"/>
      <c r="F753" s="59" t="s">
        <v>22</v>
      </c>
      <c r="G753" s="417"/>
      <c r="H753" s="60"/>
      <c r="I753" s="395" t="s">
        <v>23</v>
      </c>
      <c r="J753" s="396"/>
      <c r="K753" s="397"/>
      <c r="L753" s="418" t="s">
        <v>13</v>
      </c>
      <c r="M753" s="419"/>
      <c r="N753" s="420"/>
      <c r="O753" s="359"/>
    </row>
    <row r="754" spans="1:15" ht="30" x14ac:dyDescent="0.2">
      <c r="A754" s="359"/>
      <c r="B754" s="359"/>
      <c r="C754" s="421"/>
      <c r="D754" s="422"/>
      <c r="E754" s="423"/>
      <c r="F754" s="424" t="s">
        <v>14</v>
      </c>
      <c r="G754" s="424" t="s">
        <v>15</v>
      </c>
      <c r="H754" s="424" t="s">
        <v>16</v>
      </c>
      <c r="I754" s="424" t="s">
        <v>14</v>
      </c>
      <c r="J754" s="424" t="s">
        <v>15</v>
      </c>
      <c r="K754" s="424" t="s">
        <v>16</v>
      </c>
      <c r="L754" s="424" t="s">
        <v>14</v>
      </c>
      <c r="M754" s="424" t="s">
        <v>15</v>
      </c>
      <c r="N754" s="424" t="s">
        <v>16</v>
      </c>
      <c r="O754" s="359"/>
    </row>
    <row r="755" spans="1:15" ht="15.75" x14ac:dyDescent="0.25">
      <c r="A755" s="359"/>
      <c r="B755" s="359"/>
      <c r="C755" s="425">
        <v>1</v>
      </c>
      <c r="D755" s="426"/>
      <c r="E755" s="427"/>
      <c r="F755" s="428">
        <v>2</v>
      </c>
      <c r="G755" s="428">
        <v>3</v>
      </c>
      <c r="H755" s="428">
        <v>4</v>
      </c>
      <c r="I755" s="428">
        <v>5</v>
      </c>
      <c r="J755" s="428">
        <v>6</v>
      </c>
      <c r="K755" s="428">
        <v>7</v>
      </c>
      <c r="L755" s="428">
        <v>8</v>
      </c>
      <c r="M755" s="428">
        <v>9</v>
      </c>
      <c r="N755" s="428">
        <v>10</v>
      </c>
      <c r="O755" s="359"/>
    </row>
    <row r="756" spans="1:15" ht="15.75" x14ac:dyDescent="0.25">
      <c r="A756" s="359"/>
      <c r="B756" s="359"/>
      <c r="C756" s="429" t="s">
        <v>77</v>
      </c>
      <c r="D756" s="429"/>
      <c r="E756" s="429"/>
      <c r="F756" s="407"/>
      <c r="G756" s="430"/>
      <c r="H756" s="430"/>
      <c r="I756" s="430"/>
      <c r="J756" s="430"/>
      <c r="K756" s="430"/>
      <c r="L756" s="430"/>
      <c r="M756" s="430"/>
      <c r="N756" s="430"/>
      <c r="O756" s="359"/>
    </row>
    <row r="757" spans="1:15" ht="15.75" x14ac:dyDescent="0.25">
      <c r="A757" s="359"/>
      <c r="B757" s="359"/>
      <c r="C757" s="429" t="s">
        <v>49</v>
      </c>
      <c r="D757" s="429"/>
      <c r="E757" s="429"/>
      <c r="F757" s="407"/>
      <c r="G757" s="430"/>
      <c r="H757" s="430"/>
      <c r="I757" s="430"/>
      <c r="J757" s="430"/>
      <c r="K757" s="430"/>
      <c r="L757" s="430"/>
      <c r="M757" s="430"/>
      <c r="N757" s="430"/>
      <c r="O757" s="359"/>
    </row>
    <row r="758" spans="1:15" ht="15.75" x14ac:dyDescent="0.25">
      <c r="A758" s="359"/>
      <c r="B758" s="359"/>
      <c r="C758" s="429" t="s">
        <v>78</v>
      </c>
      <c r="D758" s="429"/>
      <c r="E758" s="429"/>
      <c r="F758" s="407"/>
      <c r="G758" s="430"/>
      <c r="H758" s="430"/>
      <c r="I758" s="430"/>
      <c r="J758" s="430"/>
      <c r="K758" s="430"/>
      <c r="L758" s="430"/>
      <c r="M758" s="430"/>
      <c r="N758" s="430"/>
      <c r="O758" s="359"/>
    </row>
    <row r="759" spans="1:15" ht="15.75" x14ac:dyDescent="0.25">
      <c r="A759" s="359"/>
      <c r="B759" s="359"/>
      <c r="C759" s="334" t="s">
        <v>27</v>
      </c>
      <c r="D759" s="334"/>
      <c r="E759" s="334"/>
      <c r="F759" s="407"/>
      <c r="G759" s="430"/>
      <c r="H759" s="430"/>
      <c r="I759" s="430"/>
      <c r="J759" s="430"/>
      <c r="K759" s="430"/>
      <c r="L759" s="430"/>
      <c r="M759" s="430"/>
      <c r="N759" s="430"/>
      <c r="O759" s="359"/>
    </row>
    <row r="760" spans="1:15" ht="15.75" x14ac:dyDescent="0.25">
      <c r="A760" s="359"/>
      <c r="B760" s="359"/>
      <c r="C760" s="334" t="s">
        <v>24</v>
      </c>
      <c r="D760" s="334"/>
      <c r="E760" s="334"/>
      <c r="F760" s="407"/>
      <c r="G760" s="430"/>
      <c r="H760" s="430"/>
      <c r="I760" s="430"/>
      <c r="J760" s="430"/>
      <c r="K760" s="430"/>
      <c r="L760" s="430"/>
      <c r="M760" s="430"/>
      <c r="N760" s="430"/>
      <c r="O760" s="359"/>
    </row>
    <row r="761" spans="1:15" ht="15.75" x14ac:dyDescent="0.25">
      <c r="A761" s="359"/>
      <c r="B761" s="359"/>
      <c r="C761" s="431"/>
      <c r="D761" s="431"/>
      <c r="E761" s="431"/>
      <c r="F761" s="431"/>
      <c r="G761" s="431"/>
      <c r="H761" s="431"/>
      <c r="I761" s="431"/>
      <c r="J761" s="431"/>
      <c r="K761" s="431"/>
      <c r="L761" s="431"/>
      <c r="M761" s="431"/>
      <c r="N761" s="431"/>
      <c r="O761" s="359"/>
    </row>
    <row r="762" spans="1:15" ht="15.75" customHeight="1" x14ac:dyDescent="0.25">
      <c r="A762" s="359"/>
      <c r="B762" s="359"/>
      <c r="C762" s="455" t="s">
        <v>28</v>
      </c>
      <c r="D762" s="455"/>
      <c r="E762" s="455"/>
      <c r="F762" s="455"/>
      <c r="G762" s="455"/>
      <c r="H762" s="455"/>
      <c r="I762" s="455"/>
      <c r="J762" s="455"/>
      <c r="K762" s="359"/>
      <c r="L762" s="359"/>
      <c r="M762" s="359"/>
      <c r="N762" s="359"/>
      <c r="O762" s="359"/>
    </row>
    <row r="763" spans="1:15" ht="15.75" x14ac:dyDescent="0.25">
      <c r="A763" s="359"/>
      <c r="B763" s="359"/>
      <c r="C763" s="390"/>
      <c r="D763" s="359"/>
      <c r="E763" s="359"/>
      <c r="F763" s="359"/>
      <c r="G763" s="359"/>
      <c r="H763" s="359"/>
      <c r="I763" s="359"/>
      <c r="J763" s="359"/>
      <c r="K763" s="359"/>
      <c r="L763" s="359"/>
      <c r="M763" s="359"/>
      <c r="N763" s="359"/>
      <c r="O763" s="359"/>
    </row>
    <row r="764" spans="1:15" x14ac:dyDescent="0.2">
      <c r="A764" s="359"/>
      <c r="B764" s="392" t="s">
        <v>18</v>
      </c>
      <c r="C764" s="432" t="s">
        <v>19</v>
      </c>
      <c r="D764" s="398" t="s">
        <v>29</v>
      </c>
      <c r="E764" s="398"/>
      <c r="F764" s="398"/>
      <c r="G764" s="398"/>
      <c r="H764" s="394" t="s">
        <v>30</v>
      </c>
      <c r="I764" s="394" t="s">
        <v>31</v>
      </c>
      <c r="J764" s="394" t="s">
        <v>22</v>
      </c>
      <c r="K764" s="394"/>
      <c r="L764" s="394" t="s">
        <v>32</v>
      </c>
      <c r="M764" s="394"/>
      <c r="N764" s="398" t="s">
        <v>13</v>
      </c>
      <c r="O764" s="359"/>
    </row>
    <row r="765" spans="1:15" ht="39" customHeight="1" x14ac:dyDescent="0.2">
      <c r="A765" s="359"/>
      <c r="B765" s="392"/>
      <c r="C765" s="433"/>
      <c r="D765" s="398"/>
      <c r="E765" s="398"/>
      <c r="F765" s="398"/>
      <c r="G765" s="398"/>
      <c r="H765" s="394"/>
      <c r="I765" s="394"/>
      <c r="J765" s="394"/>
      <c r="K765" s="394"/>
      <c r="L765" s="394"/>
      <c r="M765" s="394"/>
      <c r="N765" s="398"/>
      <c r="O765" s="359"/>
    </row>
    <row r="766" spans="1:15" ht="21.75" customHeight="1" x14ac:dyDescent="0.2">
      <c r="A766" s="359"/>
      <c r="B766" s="434">
        <v>1</v>
      </c>
      <c r="C766" s="435">
        <v>2</v>
      </c>
      <c r="D766" s="393">
        <v>3</v>
      </c>
      <c r="E766" s="393"/>
      <c r="F766" s="393"/>
      <c r="G766" s="393"/>
      <c r="H766" s="436">
        <v>4</v>
      </c>
      <c r="I766" s="436">
        <v>5</v>
      </c>
      <c r="J766" s="437">
        <v>6</v>
      </c>
      <c r="K766" s="437"/>
      <c r="L766" s="437">
        <v>7</v>
      </c>
      <c r="M766" s="437"/>
      <c r="N766" s="435">
        <v>8</v>
      </c>
      <c r="O766" s="359"/>
    </row>
    <row r="767" spans="1:15" x14ac:dyDescent="0.2">
      <c r="A767" s="359"/>
      <c r="B767" s="56"/>
      <c r="C767" s="438">
        <f>D730</f>
        <v>0</v>
      </c>
      <c r="D767" s="438">
        <f>'[1]нов паспорт'!C1232</f>
        <v>0</v>
      </c>
      <c r="E767" s="504">
        <f>'[1]нов паспорт'!D1232</f>
        <v>0</v>
      </c>
      <c r="F767" s="504"/>
      <c r="G767" s="504"/>
      <c r="H767" s="504"/>
      <c r="I767" s="504"/>
      <c r="J767" s="504"/>
      <c r="K767" s="504"/>
      <c r="L767" s="504"/>
      <c r="M767" s="504"/>
      <c r="N767" s="505"/>
      <c r="O767" s="359"/>
    </row>
    <row r="768" spans="1:15" ht="15.75" x14ac:dyDescent="0.25">
      <c r="A768" s="359"/>
      <c r="B768" s="441">
        <v>1</v>
      </c>
      <c r="C768" s="442"/>
      <c r="D768" s="354" t="s">
        <v>33</v>
      </c>
      <c r="E768" s="354"/>
      <c r="F768" s="354"/>
      <c r="G768" s="354"/>
      <c r="H768" s="335"/>
      <c r="I768" s="335"/>
      <c r="J768" s="347"/>
      <c r="K768" s="347"/>
      <c r="L768" s="347"/>
      <c r="M768" s="347"/>
      <c r="N768" s="56"/>
      <c r="O768" s="359"/>
    </row>
    <row r="769" spans="1:15" ht="16.5" customHeight="1" x14ac:dyDescent="0.25">
      <c r="A769" s="359"/>
      <c r="B769" s="56"/>
      <c r="C769" s="61"/>
      <c r="D769" s="334">
        <f>'[1]нов паспорт'!C1234</f>
        <v>0</v>
      </c>
      <c r="E769" s="334"/>
      <c r="F769" s="334"/>
      <c r="G769" s="334"/>
      <c r="H769" s="335">
        <f>'[1]нов паспорт'!J1234</f>
        <v>0</v>
      </c>
      <c r="I769" s="335">
        <f>'[1]нов паспорт'!K1234</f>
        <v>0</v>
      </c>
      <c r="J769" s="347">
        <f>'[1]нов паспорт'!L1234</f>
        <v>0</v>
      </c>
      <c r="K769" s="347"/>
      <c r="L769" s="347">
        <f>J769</f>
        <v>0</v>
      </c>
      <c r="M769" s="347"/>
      <c r="N769" s="56">
        <f>L769-J769</f>
        <v>0</v>
      </c>
      <c r="O769" s="359"/>
    </row>
    <row r="770" spans="1:15" ht="17.25" customHeight="1" x14ac:dyDescent="0.25">
      <c r="A770" s="359"/>
      <c r="B770" s="56"/>
      <c r="C770" s="61"/>
      <c r="D770" s="334" t="str">
        <f>'[1]нов паспорт'!C1235</f>
        <v>Назва показника</v>
      </c>
      <c r="E770" s="334"/>
      <c r="F770" s="334"/>
      <c r="G770" s="334"/>
      <c r="H770" s="335" t="str">
        <f>'[1]нов паспорт'!J1235</f>
        <v>Одиниця виміру</v>
      </c>
      <c r="I770" s="346" t="str">
        <f>'[1]нов паспорт'!K1235</f>
        <v>Джерело інформації</v>
      </c>
      <c r="J770" s="347" t="str">
        <f>'[1]нов паспорт'!L1235</f>
        <v>Значення показника</v>
      </c>
      <c r="K770" s="347"/>
      <c r="L770" s="511">
        <f>L772+L775+L778+L781</f>
        <v>12.7</v>
      </c>
      <c r="M770" s="347"/>
      <c r="N770" s="56" t="e">
        <f>L770-J770</f>
        <v>#VALUE!</v>
      </c>
      <c r="O770" s="359"/>
    </row>
    <row r="771" spans="1:15" ht="17.25" customHeight="1" x14ac:dyDescent="0.25">
      <c r="A771" s="359"/>
      <c r="B771" s="56"/>
      <c r="C771" s="61"/>
      <c r="D771" s="334" t="str">
        <f>'[1]нов паспорт'!C1236</f>
        <v xml:space="preserve">Завдання1:                         </v>
      </c>
      <c r="E771" s="334"/>
      <c r="F771" s="334"/>
      <c r="G771" s="334"/>
      <c r="H771" s="335"/>
      <c r="I771" s="346"/>
      <c r="J771" s="347"/>
      <c r="K771" s="347"/>
      <c r="L771" s="347"/>
      <c r="M771" s="347"/>
      <c r="N771" s="56"/>
      <c r="O771" s="359"/>
    </row>
    <row r="772" spans="1:15" ht="17.25" customHeight="1" x14ac:dyDescent="0.25">
      <c r="A772" s="359"/>
      <c r="B772" s="56"/>
      <c r="C772" s="61"/>
      <c r="D772" s="334" t="str">
        <f>'[1]нов паспорт'!C1237</f>
        <v>Показники затрат :</v>
      </c>
      <c r="E772" s="334"/>
      <c r="F772" s="334"/>
      <c r="G772" s="334"/>
      <c r="H772" s="335">
        <f>'[1]нов паспорт'!J1237</f>
        <v>0</v>
      </c>
      <c r="I772" s="346">
        <f>'[1]нов паспорт'!K1237</f>
        <v>0</v>
      </c>
      <c r="J772" s="347">
        <f>'[1]нов паспорт'!L1237</f>
        <v>0</v>
      </c>
      <c r="K772" s="347"/>
      <c r="L772" s="511">
        <v>7</v>
      </c>
      <c r="M772" s="511"/>
      <c r="N772" s="56">
        <f>L772-J772</f>
        <v>7</v>
      </c>
      <c r="O772" s="359"/>
    </row>
    <row r="773" spans="1:15" ht="15.75" customHeight="1" x14ac:dyDescent="0.25">
      <c r="A773" s="359"/>
      <c r="B773" s="56"/>
      <c r="C773" s="453" t="s">
        <v>34</v>
      </c>
      <c r="D773" s="453"/>
      <c r="E773" s="453"/>
      <c r="F773" s="453"/>
      <c r="G773" s="453"/>
      <c r="H773" s="453"/>
      <c r="I773" s="453"/>
      <c r="J773" s="453"/>
      <c r="K773" s="453"/>
      <c r="L773" s="453"/>
      <c r="M773" s="453"/>
      <c r="N773" s="453"/>
      <c r="O773" s="359"/>
    </row>
    <row r="774" spans="1:15" ht="15" customHeight="1" x14ac:dyDescent="0.2">
      <c r="A774" s="359"/>
      <c r="B774" s="252" t="s">
        <v>81</v>
      </c>
      <c r="C774" s="253"/>
      <c r="D774" s="253"/>
      <c r="E774" s="253"/>
      <c r="F774" s="253"/>
      <c r="G774" s="253"/>
      <c r="H774" s="253"/>
      <c r="I774" s="253"/>
      <c r="J774" s="253"/>
      <c r="K774" s="253"/>
      <c r="L774" s="253"/>
      <c r="M774" s="253"/>
      <c r="N774" s="254"/>
      <c r="O774" s="359"/>
    </row>
    <row r="775" spans="1:15" ht="26.25" customHeight="1" x14ac:dyDescent="0.25">
      <c r="A775" s="359"/>
      <c r="B775" s="56"/>
      <c r="C775" s="61"/>
      <c r="D775" s="334" t="str">
        <f>'[1]нов паспорт'!C1238</f>
        <v>кількість навчальних закладів</v>
      </c>
      <c r="E775" s="334"/>
      <c r="F775" s="334"/>
      <c r="G775" s="334"/>
      <c r="H775" s="335" t="str">
        <f>'[1]нов паспорт'!J1238</f>
        <v>од.</v>
      </c>
      <c r="I775" s="346" t="str">
        <f>'[1]нов паспорт'!K1238</f>
        <v>мережа</v>
      </c>
      <c r="J775" s="347">
        <f>'[1]нов паспорт'!L1238</f>
        <v>1</v>
      </c>
      <c r="K775" s="347"/>
      <c r="L775" s="347">
        <v>2.7</v>
      </c>
      <c r="M775" s="347"/>
      <c r="N775" s="56">
        <f>L775-J775</f>
        <v>1.7000000000000002</v>
      </c>
      <c r="O775" s="359"/>
    </row>
    <row r="776" spans="1:15" ht="15" customHeight="1" x14ac:dyDescent="0.25">
      <c r="A776" s="359"/>
      <c r="B776" s="56"/>
      <c r="C776" s="453" t="s">
        <v>34</v>
      </c>
      <c r="D776" s="453"/>
      <c r="E776" s="453"/>
      <c r="F776" s="453"/>
      <c r="G776" s="453"/>
      <c r="H776" s="453"/>
      <c r="I776" s="453"/>
      <c r="J776" s="453"/>
      <c r="K776" s="453"/>
      <c r="L776" s="453"/>
      <c r="M776" s="453"/>
      <c r="N776" s="453"/>
      <c r="O776" s="359"/>
    </row>
    <row r="777" spans="1:15" ht="13.5" customHeight="1" x14ac:dyDescent="0.2">
      <c r="A777" s="359"/>
      <c r="B777" s="252" t="s">
        <v>81</v>
      </c>
      <c r="C777" s="253"/>
      <c r="D777" s="253"/>
      <c r="E777" s="253"/>
      <c r="F777" s="253"/>
      <c r="G777" s="253"/>
      <c r="H777" s="253"/>
      <c r="I777" s="253"/>
      <c r="J777" s="253"/>
      <c r="K777" s="253"/>
      <c r="L777" s="253"/>
      <c r="M777" s="253"/>
      <c r="N777" s="254"/>
      <c r="O777" s="359"/>
    </row>
    <row r="778" spans="1:15" ht="15" customHeight="1" x14ac:dyDescent="0.25">
      <c r="A778" s="359"/>
      <c r="B778" s="56"/>
      <c r="C778" s="446"/>
      <c r="D778" s="334" t="str">
        <f>'[1]нов паспорт'!C1239</f>
        <v xml:space="preserve">всього - середньорічне   число ставок /штатних одиниць ,     </v>
      </c>
      <c r="E778" s="334"/>
      <c r="F778" s="334"/>
      <c r="G778" s="334"/>
      <c r="H778" s="335" t="str">
        <f>'[1]нов паспорт'!J1239</f>
        <v>од.</v>
      </c>
      <c r="I778" s="346" t="str">
        <f>'[1]нов паспорт'!K1239</f>
        <v>штатний розпис</v>
      </c>
      <c r="J778" s="347">
        <f>'[1]нов паспорт'!L1239</f>
        <v>13.280000000000001</v>
      </c>
      <c r="K778" s="347"/>
      <c r="L778" s="347">
        <v>1.25</v>
      </c>
      <c r="M778" s="347"/>
      <c r="N778" s="56">
        <f>L778-J778</f>
        <v>-12.030000000000001</v>
      </c>
      <c r="O778" s="359"/>
    </row>
    <row r="779" spans="1:15" ht="15" customHeight="1" x14ac:dyDescent="0.25">
      <c r="A779" s="359"/>
      <c r="B779" s="56"/>
      <c r="C779" s="453" t="s">
        <v>34</v>
      </c>
      <c r="D779" s="453"/>
      <c r="E779" s="453"/>
      <c r="F779" s="453"/>
      <c r="G779" s="453"/>
      <c r="H779" s="453"/>
      <c r="I779" s="453"/>
      <c r="J779" s="453"/>
      <c r="K779" s="453"/>
      <c r="L779" s="453"/>
      <c r="M779" s="453"/>
      <c r="N779" s="453"/>
      <c r="O779" s="359"/>
    </row>
    <row r="780" spans="1:15" ht="15" customHeight="1" x14ac:dyDescent="0.2">
      <c r="A780" s="359"/>
      <c r="B780" s="252" t="s">
        <v>81</v>
      </c>
      <c r="C780" s="253"/>
      <c r="D780" s="253"/>
      <c r="E780" s="253"/>
      <c r="F780" s="253"/>
      <c r="G780" s="253"/>
      <c r="H780" s="253"/>
      <c r="I780" s="253"/>
      <c r="J780" s="253"/>
      <c r="K780" s="253"/>
      <c r="L780" s="253"/>
      <c r="M780" s="253"/>
      <c r="N780" s="254"/>
      <c r="O780" s="359"/>
    </row>
    <row r="781" spans="1:15" ht="15" customHeight="1" x14ac:dyDescent="0.25">
      <c r="A781" s="359"/>
      <c r="B781" s="56"/>
      <c r="C781" s="446"/>
      <c r="D781" s="334" t="str">
        <f>'[1]нов паспорт'!C1240</f>
        <v>у тому числі:</v>
      </c>
      <c r="E781" s="334"/>
      <c r="F781" s="334"/>
      <c r="G781" s="334"/>
      <c r="H781" s="335">
        <f>'[1]нов паспорт'!J1240</f>
        <v>0</v>
      </c>
      <c r="I781" s="346">
        <f>'[1]нов паспорт'!K1240</f>
        <v>0</v>
      </c>
      <c r="J781" s="347">
        <f>'[1]нов паспорт'!L1240</f>
        <v>0</v>
      </c>
      <c r="K781" s="347"/>
      <c r="L781" s="347">
        <v>1.75</v>
      </c>
      <c r="M781" s="347"/>
      <c r="N781" s="56">
        <f>L781-J781</f>
        <v>1.75</v>
      </c>
      <c r="O781" s="359"/>
    </row>
    <row r="782" spans="1:15" ht="15" customHeight="1" x14ac:dyDescent="0.25">
      <c r="A782" s="359"/>
      <c r="B782" s="56"/>
      <c r="C782" s="453" t="s">
        <v>34</v>
      </c>
      <c r="D782" s="453"/>
      <c r="E782" s="453"/>
      <c r="F782" s="453"/>
      <c r="G782" s="453"/>
      <c r="H782" s="453"/>
      <c r="I782" s="453"/>
      <c r="J782" s="453"/>
      <c r="K782" s="453"/>
      <c r="L782" s="453"/>
      <c r="M782" s="453"/>
      <c r="N782" s="453"/>
      <c r="O782" s="359"/>
    </row>
    <row r="783" spans="1:15" x14ac:dyDescent="0.2">
      <c r="A783" s="359"/>
      <c r="B783" s="252" t="s">
        <v>81</v>
      </c>
      <c r="C783" s="253"/>
      <c r="D783" s="253"/>
      <c r="E783" s="253"/>
      <c r="F783" s="253"/>
      <c r="G783" s="253"/>
      <c r="H783" s="253"/>
      <c r="I783" s="253"/>
      <c r="J783" s="253"/>
      <c r="K783" s="253"/>
      <c r="L783" s="253"/>
      <c r="M783" s="253"/>
      <c r="N783" s="254"/>
      <c r="O783" s="359"/>
    </row>
    <row r="784" spans="1:15" ht="15.75" x14ac:dyDescent="0.25">
      <c r="A784" s="359"/>
      <c r="B784" s="441">
        <v>2</v>
      </c>
      <c r="C784" s="407"/>
      <c r="D784" s="443" t="s">
        <v>35</v>
      </c>
      <c r="E784" s="444"/>
      <c r="F784" s="444"/>
      <c r="G784" s="444"/>
      <c r="H784" s="335"/>
      <c r="I784" s="445"/>
      <c r="J784" s="347"/>
      <c r="K784" s="347"/>
      <c r="L784" s="347"/>
      <c r="M784" s="347"/>
      <c r="N784" s="56"/>
      <c r="O784" s="359"/>
    </row>
    <row r="785" spans="1:15" ht="23.25" x14ac:dyDescent="0.25">
      <c r="A785" s="359"/>
      <c r="B785" s="56"/>
      <c r="C785" s="446"/>
      <c r="D785" s="334" t="str">
        <f>'[1]нов паспорт'!C1242</f>
        <v xml:space="preserve"> адмін-персоналу, за умовами  оплати віднесених до педагогічного персоналу      </v>
      </c>
      <c r="E785" s="334"/>
      <c r="F785" s="334"/>
      <c r="G785" s="334"/>
      <c r="H785" s="335" t="str">
        <f>'[1]нов паспорт'!J1242</f>
        <v>од.</v>
      </c>
      <c r="I785" s="346" t="str">
        <f>'[1]нов паспорт'!K1242</f>
        <v>штатний розпис</v>
      </c>
      <c r="J785" s="347">
        <f>'[1]нов паспорт'!L1242</f>
        <v>3</v>
      </c>
      <c r="K785" s="347"/>
      <c r="L785" s="347">
        <f>J785</f>
        <v>3</v>
      </c>
      <c r="M785" s="347"/>
      <c r="N785" s="56">
        <f>L785-J785</f>
        <v>0</v>
      </c>
      <c r="O785" s="359"/>
    </row>
    <row r="786" spans="1:15" ht="15.75" x14ac:dyDescent="0.25">
      <c r="A786" s="359"/>
      <c r="B786" s="441">
        <v>3</v>
      </c>
      <c r="C786" s="512"/>
      <c r="D786" s="447" t="s">
        <v>36</v>
      </c>
      <c r="E786" s="448"/>
      <c r="F786" s="448"/>
      <c r="G786" s="449"/>
      <c r="H786" s="335"/>
      <c r="I786" s="335"/>
      <c r="J786" s="450"/>
      <c r="K786" s="451"/>
      <c r="L786" s="450"/>
      <c r="M786" s="451"/>
      <c r="N786" s="56"/>
      <c r="O786" s="359"/>
    </row>
    <row r="787" spans="1:15" ht="24" customHeight="1" x14ac:dyDescent="0.25">
      <c r="A787" s="359"/>
      <c r="B787" s="56"/>
      <c r="C787" s="407"/>
      <c r="D787" s="334" t="str">
        <f>'[1]нов паспорт'!C1244</f>
        <v xml:space="preserve"> робітників </v>
      </c>
      <c r="E787" s="334"/>
      <c r="F787" s="334"/>
      <c r="G787" s="334"/>
      <c r="H787" s="335" t="str">
        <f>'[1]нов паспорт'!J1244</f>
        <v>од.</v>
      </c>
      <c r="I787" s="346" t="str">
        <f>'[1]нов паспорт'!K1244</f>
        <v>штатний розпис</v>
      </c>
      <c r="J787" s="513">
        <f>'[1]нов паспорт'!L1244</f>
        <v>2</v>
      </c>
      <c r="K787" s="513"/>
      <c r="L787" s="513">
        <f>J787</f>
        <v>2</v>
      </c>
      <c r="M787" s="513"/>
      <c r="N787" s="514">
        <f>L787-J787</f>
        <v>0</v>
      </c>
      <c r="O787" s="359"/>
    </row>
    <row r="788" spans="1:15" ht="15.75" x14ac:dyDescent="0.25">
      <c r="A788" s="359"/>
      <c r="B788" s="441">
        <v>4</v>
      </c>
      <c r="C788" s="442"/>
      <c r="D788" s="354" t="s">
        <v>38</v>
      </c>
      <c r="E788" s="354"/>
      <c r="F788" s="354"/>
      <c r="G788" s="354"/>
      <c r="H788" s="335"/>
      <c r="I788" s="335"/>
      <c r="J788" s="347"/>
      <c r="K788" s="347"/>
      <c r="L788" s="347"/>
      <c r="M788" s="347"/>
      <c r="N788" s="56"/>
      <c r="O788" s="359"/>
    </row>
    <row r="789" spans="1:15" ht="15" customHeight="1" x14ac:dyDescent="0.25">
      <c r="A789" s="359"/>
      <c r="B789" s="56"/>
      <c r="C789" s="515"/>
      <c r="D789" s="334" t="str">
        <f>'[1]нов паспорт'!C1246</f>
        <v>кількість отриманих свідоцтв</v>
      </c>
      <c r="E789" s="334"/>
      <c r="F789" s="334"/>
      <c r="G789" s="334"/>
      <c r="H789" s="335" t="str">
        <f>'[1]нов паспорт'!J1246</f>
        <v>од.</v>
      </c>
      <c r="I789" s="346" t="str">
        <f>'[1]нов паспорт'!K1246</f>
        <v>план роботи</v>
      </c>
      <c r="J789" s="513">
        <f>'[1]нов паспорт'!L1246</f>
        <v>139</v>
      </c>
      <c r="K789" s="513"/>
      <c r="L789" s="513">
        <f>J789</f>
        <v>139</v>
      </c>
      <c r="M789" s="513"/>
      <c r="N789" s="514">
        <f>L789-J789</f>
        <v>0</v>
      </c>
      <c r="O789" s="359"/>
    </row>
    <row r="790" spans="1:15" ht="15" hidden="1" customHeight="1" x14ac:dyDescent="0.25">
      <c r="A790" s="359"/>
      <c r="B790" s="56"/>
      <c r="C790" s="453" t="s">
        <v>34</v>
      </c>
      <c r="D790" s="453"/>
      <c r="E790" s="453"/>
      <c r="F790" s="453"/>
      <c r="G790" s="453"/>
      <c r="H790" s="453"/>
      <c r="I790" s="453"/>
      <c r="J790" s="453"/>
      <c r="K790" s="453"/>
      <c r="L790" s="453"/>
      <c r="M790" s="453"/>
      <c r="N790" s="453"/>
      <c r="O790" s="359"/>
    </row>
    <row r="791" spans="1:15" hidden="1" x14ac:dyDescent="0.2">
      <c r="A791" s="359"/>
      <c r="B791" s="252"/>
      <c r="C791" s="253"/>
      <c r="D791" s="253"/>
      <c r="E791" s="253"/>
      <c r="F791" s="253"/>
      <c r="G791" s="253"/>
      <c r="H791" s="253"/>
      <c r="I791" s="253"/>
      <c r="J791" s="253"/>
      <c r="K791" s="253"/>
      <c r="L791" s="253"/>
      <c r="M791" s="253"/>
      <c r="N791" s="254"/>
      <c r="O791" s="359"/>
    </row>
    <row r="792" spans="1:15" ht="27" customHeight="1" x14ac:dyDescent="0.25">
      <c r="A792" s="359"/>
      <c r="B792" s="359"/>
      <c r="C792" s="455" t="s">
        <v>42</v>
      </c>
      <c r="D792" s="455"/>
      <c r="E792" s="455"/>
      <c r="F792" s="455"/>
      <c r="G792" s="455"/>
      <c r="H792" s="455"/>
      <c r="I792" s="455"/>
      <c r="J792" s="455"/>
      <c r="K792" s="455"/>
      <c r="L792" s="455"/>
      <c r="M792" s="455"/>
      <c r="N792" s="455"/>
      <c r="O792" s="359"/>
    </row>
    <row r="793" spans="1:15" ht="15.75" x14ac:dyDescent="0.25">
      <c r="A793" s="359"/>
      <c r="B793" s="359"/>
      <c r="C793" s="390"/>
      <c r="D793" s="359"/>
      <c r="E793" s="359"/>
      <c r="F793" s="359"/>
      <c r="G793" s="359"/>
      <c r="H793" s="359"/>
      <c r="I793" s="359"/>
      <c r="J793" s="359"/>
      <c r="K793" s="359"/>
      <c r="L793" s="359"/>
      <c r="M793" s="359"/>
      <c r="N793" s="456" t="s">
        <v>10</v>
      </c>
      <c r="O793" s="359"/>
    </row>
    <row r="794" spans="1:15" ht="31.5" customHeight="1" x14ac:dyDescent="0.2">
      <c r="A794" s="457" t="s">
        <v>43</v>
      </c>
      <c r="B794" s="458" t="s">
        <v>44</v>
      </c>
      <c r="C794" s="432" t="s">
        <v>19</v>
      </c>
      <c r="D794" s="459" t="s">
        <v>45</v>
      </c>
      <c r="E794" s="460"/>
      <c r="F794" s="461"/>
      <c r="G794" s="462" t="s">
        <v>46</v>
      </c>
      <c r="H794" s="460"/>
      <c r="I794" s="461"/>
      <c r="J794" s="462" t="s">
        <v>47</v>
      </c>
      <c r="K794" s="460"/>
      <c r="L794" s="461"/>
      <c r="M794" s="462" t="s">
        <v>48</v>
      </c>
      <c r="N794" s="460"/>
      <c r="O794" s="461"/>
    </row>
    <row r="795" spans="1:15" ht="45" x14ac:dyDescent="0.2">
      <c r="A795" s="463"/>
      <c r="B795" s="464"/>
      <c r="C795" s="433"/>
      <c r="D795" s="465" t="s">
        <v>14</v>
      </c>
      <c r="E795" s="465" t="s">
        <v>15</v>
      </c>
      <c r="F795" s="465" t="s">
        <v>16</v>
      </c>
      <c r="G795" s="465" t="s">
        <v>14</v>
      </c>
      <c r="H795" s="465" t="s">
        <v>15</v>
      </c>
      <c r="I795" s="465" t="s">
        <v>16</v>
      </c>
      <c r="J795" s="465" t="s">
        <v>14</v>
      </c>
      <c r="K795" s="465" t="s">
        <v>15</v>
      </c>
      <c r="L795" s="465" t="s">
        <v>16</v>
      </c>
      <c r="M795" s="466" t="s">
        <v>14</v>
      </c>
      <c r="N795" s="466" t="s">
        <v>15</v>
      </c>
      <c r="O795" s="466" t="s">
        <v>16</v>
      </c>
    </row>
    <row r="796" spans="1:15" ht="12.75" customHeight="1" x14ac:dyDescent="0.25">
      <c r="A796" s="430">
        <v>1</v>
      </c>
      <c r="B796" s="430">
        <v>2</v>
      </c>
      <c r="C796" s="384">
        <v>3</v>
      </c>
      <c r="D796" s="430">
        <v>4</v>
      </c>
      <c r="E796" s="430">
        <v>5</v>
      </c>
      <c r="F796" s="430">
        <v>6</v>
      </c>
      <c r="G796" s="430">
        <v>7</v>
      </c>
      <c r="H796" s="430">
        <v>8</v>
      </c>
      <c r="I796" s="430">
        <v>9</v>
      </c>
      <c r="J796" s="430">
        <v>10</v>
      </c>
      <c r="K796" s="384">
        <v>11</v>
      </c>
      <c r="L796" s="467">
        <v>12</v>
      </c>
      <c r="M796" s="404">
        <v>13</v>
      </c>
      <c r="N796" s="404">
        <v>14</v>
      </c>
      <c r="O796" s="404">
        <v>15</v>
      </c>
    </row>
    <row r="797" spans="1:15" ht="15.75" x14ac:dyDescent="0.25">
      <c r="A797" s="384"/>
      <c r="B797" s="468" t="s">
        <v>49</v>
      </c>
      <c r="C797" s="404"/>
      <c r="D797" s="383"/>
      <c r="E797" s="384"/>
      <c r="F797" s="384"/>
      <c r="G797" s="384"/>
      <c r="H797" s="384"/>
      <c r="I797" s="384"/>
      <c r="J797" s="384"/>
      <c r="K797" s="384"/>
      <c r="L797" s="468"/>
      <c r="M797" s="404"/>
      <c r="N797" s="404"/>
      <c r="O797" s="404"/>
    </row>
    <row r="798" spans="1:15" ht="31.5" x14ac:dyDescent="0.25">
      <c r="A798" s="384"/>
      <c r="B798" s="469" t="s">
        <v>50</v>
      </c>
      <c r="C798" s="56"/>
      <c r="D798" s="383"/>
      <c r="E798" s="470"/>
      <c r="F798" s="384"/>
      <c r="G798" s="470"/>
      <c r="H798" s="384"/>
      <c r="I798" s="384"/>
      <c r="J798" s="384"/>
      <c r="K798" s="384"/>
      <c r="L798" s="468"/>
      <c r="M798" s="404"/>
      <c r="N798" s="404"/>
      <c r="O798" s="56"/>
    </row>
    <row r="799" spans="1:15" ht="31.5" x14ac:dyDescent="0.25">
      <c r="A799" s="430"/>
      <c r="B799" s="471" t="s">
        <v>51</v>
      </c>
      <c r="C799" s="56"/>
      <c r="D799" s="407"/>
      <c r="E799" s="445"/>
      <c r="F799" s="430"/>
      <c r="G799" s="445"/>
      <c r="H799" s="430"/>
      <c r="I799" s="430"/>
      <c r="J799" s="430"/>
      <c r="K799" s="430"/>
      <c r="L799" s="467"/>
      <c r="M799" s="404"/>
      <c r="N799" s="404"/>
      <c r="O799" s="56"/>
    </row>
    <row r="800" spans="1:15" ht="47.25" x14ac:dyDescent="0.25">
      <c r="A800" s="384"/>
      <c r="B800" s="469" t="s">
        <v>52</v>
      </c>
      <c r="C800" s="56"/>
      <c r="D800" s="472" t="s">
        <v>53</v>
      </c>
      <c r="E800" s="470"/>
      <c r="F800" s="384"/>
      <c r="G800" s="472" t="s">
        <v>53</v>
      </c>
      <c r="H800" s="384"/>
      <c r="I800" s="384"/>
      <c r="J800" s="472" t="s">
        <v>53</v>
      </c>
      <c r="K800" s="384"/>
      <c r="L800" s="468"/>
      <c r="M800" s="472" t="s">
        <v>53</v>
      </c>
      <c r="N800" s="404"/>
      <c r="O800" s="56"/>
    </row>
    <row r="801" spans="1:15" ht="15.75" x14ac:dyDescent="0.25">
      <c r="A801" s="404"/>
      <c r="B801" s="469" t="s">
        <v>27</v>
      </c>
      <c r="C801" s="473"/>
      <c r="D801" s="474"/>
      <c r="E801" s="475"/>
      <c r="F801" s="476"/>
      <c r="G801" s="476"/>
      <c r="H801" s="476"/>
      <c r="I801" s="476"/>
      <c r="J801" s="476"/>
      <c r="K801" s="476"/>
      <c r="L801" s="477"/>
      <c r="M801" s="476"/>
      <c r="N801" s="476"/>
      <c r="O801" s="473"/>
    </row>
    <row r="802" spans="1:15" ht="15.75" x14ac:dyDescent="0.25">
      <c r="A802" s="431"/>
      <c r="B802" s="334" t="s">
        <v>54</v>
      </c>
      <c r="C802" s="334"/>
      <c r="D802" s="334"/>
      <c r="E802" s="334"/>
      <c r="F802" s="334"/>
      <c r="G802" s="334"/>
      <c r="H802" s="334"/>
      <c r="I802" s="334"/>
      <c r="J802" s="334"/>
      <c r="K802" s="334"/>
      <c r="L802" s="334"/>
      <c r="M802" s="334"/>
      <c r="N802" s="334"/>
      <c r="O802" s="334"/>
    </row>
    <row r="803" spans="1:15" ht="15.75" x14ac:dyDescent="0.25">
      <c r="A803" s="478"/>
      <c r="B803" s="479" t="s">
        <v>55</v>
      </c>
      <c r="C803" s="480"/>
      <c r="D803" s="481"/>
      <c r="E803" s="482"/>
      <c r="F803" s="478"/>
      <c r="G803" s="483"/>
      <c r="H803" s="478"/>
      <c r="I803" s="478"/>
      <c r="J803" s="478"/>
      <c r="K803" s="478"/>
      <c r="L803" s="484"/>
      <c r="M803" s="485"/>
      <c r="N803" s="485"/>
      <c r="O803" s="480"/>
    </row>
    <row r="804" spans="1:15" ht="15.75" x14ac:dyDescent="0.25">
      <c r="A804" s="430"/>
      <c r="B804" s="471" t="s">
        <v>27</v>
      </c>
      <c r="C804" s="56"/>
      <c r="D804" s="407"/>
      <c r="E804" s="445"/>
      <c r="F804" s="430"/>
      <c r="G804" s="445"/>
      <c r="H804" s="430"/>
      <c r="I804" s="430"/>
      <c r="J804" s="430"/>
      <c r="K804" s="430"/>
      <c r="L804" s="467"/>
      <c r="M804" s="404"/>
      <c r="N804" s="404"/>
      <c r="O804" s="56"/>
    </row>
    <row r="805" spans="1:15" ht="15.75" x14ac:dyDescent="0.25">
      <c r="A805" s="430"/>
      <c r="B805" s="471" t="s">
        <v>56</v>
      </c>
      <c r="C805" s="56"/>
      <c r="D805" s="407"/>
      <c r="E805" s="445"/>
      <c r="F805" s="430"/>
      <c r="G805" s="445"/>
      <c r="H805" s="430"/>
      <c r="I805" s="430"/>
      <c r="J805" s="430"/>
      <c r="K805" s="430"/>
      <c r="L805" s="467"/>
      <c r="M805" s="404"/>
      <c r="N805" s="404"/>
      <c r="O805" s="56"/>
    </row>
    <row r="806" spans="1:15" ht="15.75" x14ac:dyDescent="0.25">
      <c r="A806" s="431"/>
      <c r="B806" s="486"/>
      <c r="C806" s="487" t="s">
        <v>57</v>
      </c>
      <c r="D806" s="488"/>
      <c r="E806" s="488"/>
      <c r="F806" s="488"/>
      <c r="G806" s="488"/>
      <c r="H806" s="488"/>
      <c r="I806" s="488"/>
      <c r="J806" s="488"/>
      <c r="K806" s="488"/>
      <c r="L806" s="488"/>
      <c r="M806" s="488"/>
      <c r="N806" s="488"/>
      <c r="O806" s="373"/>
    </row>
    <row r="807" spans="1:15" ht="22.5" x14ac:dyDescent="0.3">
      <c r="A807" s="431"/>
      <c r="B807" s="486"/>
      <c r="C807" s="489" t="s">
        <v>58</v>
      </c>
      <c r="D807" s="489"/>
      <c r="E807" s="489"/>
      <c r="F807" s="489"/>
      <c r="G807" s="489"/>
      <c r="H807" s="489"/>
      <c r="I807" s="489"/>
      <c r="J807" s="489"/>
      <c r="K807" s="489"/>
      <c r="L807" s="489"/>
      <c r="M807" s="489"/>
      <c r="N807" s="489"/>
      <c r="O807" s="373"/>
    </row>
    <row r="808" spans="1:15" ht="18.75" x14ac:dyDescent="0.25">
      <c r="A808" s="359"/>
      <c r="B808" s="359"/>
      <c r="C808" s="487" t="s">
        <v>59</v>
      </c>
      <c r="D808" s="487"/>
      <c r="E808" s="487"/>
      <c r="F808" s="487"/>
      <c r="G808" s="487"/>
      <c r="H808" s="487"/>
      <c r="I808" s="487"/>
      <c r="J808" s="487"/>
      <c r="K808" s="487"/>
      <c r="L808" s="487"/>
      <c r="M808" s="487"/>
      <c r="N808" s="487"/>
      <c r="O808" s="359"/>
    </row>
    <row r="809" spans="1:15" ht="18.75" x14ac:dyDescent="0.25">
      <c r="A809" s="359"/>
      <c r="B809" s="359"/>
      <c r="C809" s="490"/>
      <c r="D809" s="490"/>
      <c r="E809" s="490"/>
      <c r="F809" s="490"/>
      <c r="G809" s="490"/>
      <c r="H809" s="490"/>
      <c r="I809" s="490"/>
      <c r="J809" s="490"/>
      <c r="K809" s="490"/>
      <c r="L809" s="490"/>
      <c r="M809" s="490"/>
      <c r="N809" s="490"/>
      <c r="O809" s="359"/>
    </row>
    <row r="810" spans="1:15" ht="18.75" x14ac:dyDescent="0.25">
      <c r="A810" s="359"/>
      <c r="B810" s="359"/>
      <c r="C810" s="491" t="s">
        <v>79</v>
      </c>
      <c r="D810" s="359"/>
      <c r="E810" s="366"/>
      <c r="F810" s="366"/>
      <c r="G810" s="366"/>
      <c r="H810" s="366"/>
      <c r="I810" s="366"/>
      <c r="J810" s="366" t="s">
        <v>80</v>
      </c>
      <c r="K810" s="366"/>
      <c r="L810" s="490"/>
      <c r="M810" s="490"/>
      <c r="N810" s="490"/>
      <c r="O810" s="359"/>
    </row>
    <row r="811" spans="1:15" ht="18.75" x14ac:dyDescent="0.25">
      <c r="A811" s="359"/>
      <c r="B811" s="359"/>
      <c r="C811" s="492"/>
      <c r="D811" s="493"/>
      <c r="E811" s="492"/>
      <c r="F811" s="359"/>
      <c r="G811" s="359" t="s">
        <v>62</v>
      </c>
      <c r="H811" s="492"/>
      <c r="I811" s="492"/>
      <c r="J811" s="359" t="s">
        <v>63</v>
      </c>
      <c r="K811" s="359"/>
      <c r="L811" s="490"/>
      <c r="M811" s="490"/>
      <c r="N811" s="490"/>
      <c r="O811" s="359"/>
    </row>
    <row r="812" spans="1:15" ht="18.75" x14ac:dyDescent="0.25">
      <c r="A812" s="359"/>
      <c r="B812" s="359"/>
      <c r="C812" s="492"/>
      <c r="D812" s="493"/>
      <c r="E812" s="492"/>
      <c r="F812" s="359"/>
      <c r="G812" s="359"/>
      <c r="H812" s="492"/>
      <c r="I812" s="492"/>
      <c r="J812" s="359"/>
      <c r="K812" s="359"/>
      <c r="L812" s="359"/>
      <c r="M812" s="490"/>
      <c r="N812" s="490"/>
      <c r="O812" s="359"/>
    </row>
    <row r="813" spans="1:15" ht="18.75" x14ac:dyDescent="0.25">
      <c r="A813" s="359"/>
      <c r="B813" s="359"/>
      <c r="C813" s="492"/>
      <c r="D813" s="493"/>
      <c r="E813" s="492"/>
      <c r="F813" s="359"/>
      <c r="G813" s="359"/>
      <c r="H813" s="492"/>
      <c r="I813" s="492"/>
      <c r="J813" s="359"/>
      <c r="K813" s="359"/>
      <c r="L813" s="359"/>
      <c r="M813" s="490"/>
      <c r="N813" s="490"/>
      <c r="O813" s="359"/>
    </row>
    <row r="814" spans="1:15" ht="18.75" x14ac:dyDescent="0.25">
      <c r="A814" s="359"/>
      <c r="B814" s="359"/>
      <c r="C814" s="492" t="s">
        <v>64</v>
      </c>
      <c r="D814" s="493"/>
      <c r="E814" s="366"/>
      <c r="F814" s="366"/>
      <c r="G814" s="366"/>
      <c r="H814" s="366"/>
      <c r="I814" s="366"/>
      <c r="J814" s="366" t="s">
        <v>65</v>
      </c>
      <c r="K814" s="366"/>
      <c r="L814" s="359"/>
      <c r="M814" s="490"/>
      <c r="N814" s="490"/>
      <c r="O814" s="359"/>
    </row>
    <row r="815" spans="1:15" ht="18.75" x14ac:dyDescent="0.25">
      <c r="A815" s="359"/>
      <c r="B815" s="359"/>
      <c r="C815" s="492"/>
      <c r="D815" s="493"/>
      <c r="E815" s="492"/>
      <c r="F815" s="359"/>
      <c r="G815" s="359" t="s">
        <v>62</v>
      </c>
      <c r="H815" s="492"/>
      <c r="I815" s="492"/>
      <c r="J815" s="359" t="s">
        <v>63</v>
      </c>
      <c r="K815" s="359"/>
      <c r="L815" s="359"/>
      <c r="M815" s="490"/>
      <c r="N815" s="490"/>
      <c r="O815" s="359"/>
    </row>
    <row r="816" spans="1:15" ht="18.75" hidden="1" x14ac:dyDescent="0.25">
      <c r="A816" s="359"/>
      <c r="B816" s="359"/>
      <c r="C816" s="491" t="s">
        <v>66</v>
      </c>
      <c r="D816" s="359"/>
      <c r="E816" s="359"/>
      <c r="F816" s="359"/>
      <c r="G816" s="359"/>
      <c r="H816" s="359"/>
      <c r="I816" s="359"/>
      <c r="J816" s="359"/>
      <c r="K816" s="359"/>
      <c r="L816" s="490"/>
      <c r="M816" s="490"/>
      <c r="N816" s="490"/>
      <c r="O816" s="359"/>
    </row>
    <row r="817" spans="1:15" ht="18.75" hidden="1" x14ac:dyDescent="0.25">
      <c r="A817" s="359"/>
      <c r="B817" s="359"/>
      <c r="C817" s="359"/>
      <c r="D817" s="359"/>
      <c r="E817" s="359"/>
      <c r="F817" s="373"/>
      <c r="G817" s="373"/>
      <c r="H817" s="373"/>
      <c r="I817" s="373"/>
      <c r="J817" s="373"/>
      <c r="K817" s="373"/>
      <c r="L817" s="490"/>
      <c r="M817" s="490"/>
      <c r="N817" s="490"/>
      <c r="O817" s="359"/>
    </row>
    <row r="818" spans="1:15" ht="18.75" hidden="1" x14ac:dyDescent="0.25">
      <c r="A818" s="359"/>
      <c r="B818" s="359"/>
      <c r="C818" s="491" t="s">
        <v>67</v>
      </c>
      <c r="D818" s="359"/>
      <c r="E818" s="359"/>
      <c r="F818" s="366"/>
      <c r="G818" s="366"/>
      <c r="H818" s="366"/>
      <c r="I818" s="366"/>
      <c r="J818" s="366" t="s">
        <v>68</v>
      </c>
      <c r="K818" s="366"/>
      <c r="L818" s="490"/>
      <c r="M818" s="490"/>
      <c r="N818" s="490"/>
      <c r="O818" s="359"/>
    </row>
    <row r="819" spans="1:15" ht="18.75" hidden="1" x14ac:dyDescent="0.25">
      <c r="A819" s="359"/>
      <c r="B819" s="359"/>
      <c r="C819" s="494" t="s">
        <v>69</v>
      </c>
      <c r="D819" s="359"/>
      <c r="E819" s="359"/>
      <c r="F819" s="359"/>
      <c r="G819" s="359" t="s">
        <v>62</v>
      </c>
      <c r="H819" s="359"/>
      <c r="I819" s="359"/>
      <c r="J819" s="359" t="s">
        <v>63</v>
      </c>
      <c r="K819" s="359"/>
      <c r="L819" s="490"/>
      <c r="M819" s="490"/>
      <c r="N819" s="490"/>
      <c r="O819" s="359"/>
    </row>
    <row r="820" spans="1:15" ht="28.5" customHeight="1" x14ac:dyDescent="0.25">
      <c r="A820" s="359"/>
      <c r="B820" s="359"/>
      <c r="C820" s="490"/>
      <c r="D820" s="490"/>
      <c r="E820" s="490"/>
      <c r="F820" s="490"/>
      <c r="G820" s="490"/>
      <c r="H820" s="490"/>
      <c r="I820" s="490"/>
      <c r="J820" s="360" t="str">
        <f>$J$1</f>
        <v>ЗАТВЕРДЖЕНО                                                             Наказ Міністерства фінансів України 26.09.2014 N 836</v>
      </c>
      <c r="K820" s="360"/>
      <c r="L820" s="360"/>
      <c r="M820" s="360"/>
      <c r="N820" s="360"/>
      <c r="O820" s="359"/>
    </row>
    <row r="821" spans="1:15" ht="17.25" x14ac:dyDescent="0.25">
      <c r="A821" s="359"/>
      <c r="B821" s="359"/>
      <c r="C821" s="359"/>
      <c r="D821" s="359"/>
      <c r="E821" s="359"/>
      <c r="F821" s="361" t="s">
        <v>1</v>
      </c>
      <c r="G821" s="359"/>
      <c r="H821" s="359"/>
      <c r="I821" s="359"/>
      <c r="J821" s="359"/>
      <c r="K821" s="359"/>
      <c r="L821" s="359"/>
      <c r="M821" s="359"/>
      <c r="N821" s="359"/>
      <c r="O821" s="359"/>
    </row>
    <row r="822" spans="1:15" ht="15.75" customHeight="1" x14ac:dyDescent="0.25">
      <c r="A822" s="359"/>
      <c r="B822" s="359"/>
      <c r="C822" s="362" t="str">
        <f>$C$3</f>
        <v>про виконання паспорта бюджетної програми місцевого бюджету станом на _01.01.2019_ року</v>
      </c>
      <c r="D822" s="362"/>
      <c r="E822" s="362"/>
      <c r="F822" s="362"/>
      <c r="G822" s="362"/>
      <c r="H822" s="362"/>
      <c r="I822" s="362"/>
      <c r="J822" s="362"/>
      <c r="K822" s="362"/>
      <c r="L822" s="362"/>
      <c r="M822" s="362"/>
      <c r="N822" s="362"/>
      <c r="O822" s="359"/>
    </row>
    <row r="823" spans="1:15" ht="15.75" x14ac:dyDescent="0.25">
      <c r="A823" s="359"/>
      <c r="B823" s="359"/>
      <c r="C823" s="363">
        <v>1</v>
      </c>
      <c r="D823" s="364">
        <v>1000000</v>
      </c>
      <c r="E823" s="365" t="s">
        <v>3</v>
      </c>
      <c r="F823" s="366"/>
      <c r="G823" s="365"/>
      <c r="H823" s="365"/>
      <c r="I823" s="365"/>
      <c r="J823" s="365"/>
      <c r="K823" s="367"/>
      <c r="L823" s="367"/>
      <c r="M823" s="367"/>
      <c r="N823" s="359"/>
      <c r="O823" s="359"/>
    </row>
    <row r="824" spans="1:15" ht="15.75" x14ac:dyDescent="0.25">
      <c r="A824" s="359"/>
      <c r="B824" s="359"/>
      <c r="C824" s="363"/>
      <c r="D824" s="368" t="s">
        <v>4</v>
      </c>
      <c r="E824" s="369" t="s">
        <v>5</v>
      </c>
      <c r="F824" s="369"/>
      <c r="G824" s="363"/>
      <c r="H824" s="359"/>
      <c r="I824" s="359"/>
      <c r="J824" s="359"/>
      <c r="K824" s="359"/>
      <c r="L824" s="359"/>
      <c r="M824" s="359"/>
      <c r="N824" s="359"/>
      <c r="O824" s="359"/>
    </row>
    <row r="825" spans="1:15" ht="15.75" x14ac:dyDescent="0.25">
      <c r="A825" s="359"/>
      <c r="B825" s="359"/>
      <c r="C825" s="363">
        <v>2</v>
      </c>
      <c r="D825" s="364">
        <v>1010000</v>
      </c>
      <c r="E825" s="365" t="s">
        <v>3</v>
      </c>
      <c r="F825" s="366"/>
      <c r="G825" s="365"/>
      <c r="H825" s="365"/>
      <c r="I825" s="365"/>
      <c r="J825" s="365"/>
      <c r="K825" s="367"/>
      <c r="L825" s="359"/>
      <c r="M825" s="359"/>
      <c r="N825" s="359"/>
      <c r="O825" s="359"/>
    </row>
    <row r="826" spans="1:15" ht="15.75" x14ac:dyDescent="0.25">
      <c r="A826" s="359"/>
      <c r="B826" s="359"/>
      <c r="C826" s="363"/>
      <c r="D826" s="368" t="s">
        <v>4</v>
      </c>
      <c r="E826" s="369" t="s">
        <v>6</v>
      </c>
      <c r="F826" s="369"/>
      <c r="G826" s="363"/>
      <c r="H826" s="359"/>
      <c r="I826" s="359"/>
      <c r="J826" s="359"/>
      <c r="K826" s="359"/>
      <c r="L826" s="359"/>
      <c r="M826" s="359"/>
      <c r="N826" s="359"/>
      <c r="O826" s="359"/>
    </row>
    <row r="827" spans="1:15" ht="26.25" customHeight="1" x14ac:dyDescent="0.25">
      <c r="A827" s="359"/>
      <c r="B827" s="359"/>
      <c r="C827" s="363">
        <v>3</v>
      </c>
      <c r="D827" s="364">
        <f>'[1]нов паспорт'!B1348</f>
        <v>0</v>
      </c>
      <c r="E827" s="370">
        <f>'[1]нов паспорт'!D1348</f>
        <v>0</v>
      </c>
      <c r="F827" s="516">
        <f>'[1]нов паспорт'!E1348</f>
        <v>0</v>
      </c>
      <c r="G827" s="516"/>
      <c r="H827" s="516"/>
      <c r="I827" s="516"/>
      <c r="J827" s="516"/>
      <c r="K827" s="516"/>
      <c r="L827" s="516"/>
      <c r="M827" s="516"/>
      <c r="N827" s="516"/>
      <c r="O827" s="516"/>
    </row>
    <row r="828" spans="1:15" ht="15.75" x14ac:dyDescent="0.25">
      <c r="A828" s="359"/>
      <c r="B828" s="359"/>
      <c r="C828" s="363"/>
      <c r="D828" s="372" t="s">
        <v>4</v>
      </c>
      <c r="E828" s="373" t="s">
        <v>7</v>
      </c>
      <c r="F828" s="374" t="s">
        <v>8</v>
      </c>
      <c r="G828" s="374"/>
      <c r="H828" s="374"/>
      <c r="I828" s="359"/>
      <c r="J828" s="359"/>
      <c r="K828" s="359"/>
      <c r="L828" s="359"/>
      <c r="M828" s="359"/>
      <c r="N828" s="359"/>
      <c r="O828" s="359"/>
    </row>
    <row r="829" spans="1:15" ht="15.75" x14ac:dyDescent="0.25">
      <c r="A829" s="359"/>
      <c r="B829" s="359"/>
      <c r="C829" s="363"/>
      <c r="D829" s="372"/>
      <c r="E829" s="373"/>
      <c r="F829" s="375"/>
      <c r="G829" s="375"/>
      <c r="H829" s="375"/>
      <c r="I829" s="359"/>
      <c r="J829" s="359"/>
      <c r="K829" s="359"/>
      <c r="L829" s="359"/>
      <c r="M829" s="359"/>
      <c r="N829" s="359"/>
      <c r="O829" s="359"/>
    </row>
    <row r="830" spans="1:15" ht="15.75" x14ac:dyDescent="0.25">
      <c r="A830" s="359"/>
      <c r="B830" s="359"/>
      <c r="C830" s="363" t="s">
        <v>9</v>
      </c>
      <c r="D830" s="363"/>
      <c r="E830" s="363"/>
      <c r="F830" s="363"/>
      <c r="G830" s="363"/>
      <c r="H830" s="359"/>
      <c r="I830" s="359"/>
      <c r="J830" s="359"/>
      <c r="K830" s="359"/>
      <c r="L830" s="359"/>
      <c r="M830" s="359"/>
      <c r="N830" s="359"/>
      <c r="O830" s="359"/>
    </row>
    <row r="831" spans="1:15" ht="15.75" x14ac:dyDescent="0.25">
      <c r="A831" s="359"/>
      <c r="B831" s="359"/>
      <c r="C831" s="359"/>
      <c r="D831" s="376"/>
      <c r="E831" s="376"/>
      <c r="F831" s="376"/>
      <c r="G831" s="376"/>
      <c r="H831" s="359"/>
      <c r="I831" s="359"/>
      <c r="J831" s="359"/>
      <c r="K831" s="359"/>
      <c r="L831" s="359"/>
      <c r="M831" s="359"/>
      <c r="N831" s="377" t="s">
        <v>10</v>
      </c>
      <c r="O831" s="359"/>
    </row>
    <row r="832" spans="1:15" ht="32.25" customHeight="1" x14ac:dyDescent="0.2">
      <c r="A832" s="359"/>
      <c r="B832" s="359"/>
      <c r="C832" s="378" t="s">
        <v>11</v>
      </c>
      <c r="D832" s="378"/>
      <c r="E832" s="378"/>
      <c r="F832" s="378"/>
      <c r="G832" s="378"/>
      <c r="H832" s="378"/>
      <c r="I832" s="378" t="s">
        <v>12</v>
      </c>
      <c r="J832" s="378"/>
      <c r="K832" s="378"/>
      <c r="L832" s="378" t="s">
        <v>13</v>
      </c>
      <c r="M832" s="378"/>
      <c r="N832" s="378"/>
      <c r="O832" s="359"/>
    </row>
    <row r="833" spans="1:15" ht="24" x14ac:dyDescent="0.2">
      <c r="A833" s="359"/>
      <c r="B833" s="359"/>
      <c r="C833" s="379" t="s">
        <v>14</v>
      </c>
      <c r="D833" s="379"/>
      <c r="E833" s="379" t="s">
        <v>15</v>
      </c>
      <c r="F833" s="379"/>
      <c r="G833" s="379" t="s">
        <v>16</v>
      </c>
      <c r="H833" s="379"/>
      <c r="I833" s="380" t="s">
        <v>14</v>
      </c>
      <c r="J833" s="381" t="s">
        <v>15</v>
      </c>
      <c r="K833" s="381" t="s">
        <v>16</v>
      </c>
      <c r="L833" s="381" t="s">
        <v>14</v>
      </c>
      <c r="M833" s="381" t="s">
        <v>15</v>
      </c>
      <c r="N833" s="382" t="s">
        <v>16</v>
      </c>
      <c r="O833" s="359"/>
    </row>
    <row r="834" spans="1:15" ht="15.75" x14ac:dyDescent="0.25">
      <c r="A834" s="359"/>
      <c r="B834" s="359"/>
      <c r="C834" s="347">
        <v>1</v>
      </c>
      <c r="D834" s="347"/>
      <c r="E834" s="347">
        <v>2</v>
      </c>
      <c r="F834" s="347"/>
      <c r="G834" s="347">
        <v>3</v>
      </c>
      <c r="H834" s="347"/>
      <c r="I834" s="383">
        <v>4</v>
      </c>
      <c r="J834" s="384">
        <v>5</v>
      </c>
      <c r="K834" s="384">
        <v>6</v>
      </c>
      <c r="L834" s="384">
        <v>7</v>
      </c>
      <c r="M834" s="384">
        <v>8</v>
      </c>
      <c r="N834" s="384">
        <v>9</v>
      </c>
      <c r="O834" s="359"/>
    </row>
    <row r="835" spans="1:15" ht="15.75" x14ac:dyDescent="0.25">
      <c r="A835" s="359"/>
      <c r="B835" s="359"/>
      <c r="C835" s="385">
        <f>'[1]нов паспорт'!K1382</f>
        <v>0</v>
      </c>
      <c r="D835" s="385"/>
      <c r="E835" s="386">
        <f>'[1]нов паспорт'!L1382</f>
        <v>0</v>
      </c>
      <c r="F835" s="386"/>
      <c r="G835" s="385">
        <f>C835+E835</f>
        <v>0</v>
      </c>
      <c r="H835" s="385"/>
      <c r="I835" s="56">
        <v>7.2</v>
      </c>
      <c r="J835" s="387">
        <v>0</v>
      </c>
      <c r="K835" s="387">
        <f>I835+J835</f>
        <v>7.2</v>
      </c>
      <c r="L835" s="387">
        <f>I835-C835</f>
        <v>7.2</v>
      </c>
      <c r="M835" s="387">
        <f>J835-E835</f>
        <v>0</v>
      </c>
      <c r="N835" s="387">
        <f>K835-G835</f>
        <v>7.2</v>
      </c>
      <c r="O835" s="359"/>
    </row>
    <row r="836" spans="1:15" ht="15.75" x14ac:dyDescent="0.25">
      <c r="A836" s="359"/>
      <c r="B836" s="359"/>
      <c r="C836" s="388"/>
      <c r="D836" s="388"/>
      <c r="E836" s="388"/>
      <c r="F836" s="388"/>
      <c r="G836" s="388"/>
      <c r="H836" s="388"/>
      <c r="I836" s="373"/>
      <c r="J836" s="373"/>
      <c r="K836" s="373"/>
      <c r="L836" s="373"/>
      <c r="M836" s="373"/>
      <c r="N836" s="373"/>
      <c r="O836" s="359"/>
    </row>
    <row r="837" spans="1:15" ht="15.75" x14ac:dyDescent="0.25">
      <c r="A837" s="359"/>
      <c r="B837" s="359"/>
      <c r="C837" s="389" t="s">
        <v>17</v>
      </c>
      <c r="D837" s="389"/>
      <c r="E837" s="389"/>
      <c r="F837" s="389"/>
      <c r="G837" s="389"/>
      <c r="H837" s="389"/>
      <c r="I837" s="389"/>
      <c r="J837" s="389"/>
      <c r="K837" s="389"/>
      <c r="L837" s="389"/>
      <c r="M837" s="389"/>
      <c r="N837" s="359"/>
      <c r="O837" s="359"/>
    </row>
    <row r="838" spans="1:15" ht="15.75" x14ac:dyDescent="0.25">
      <c r="A838" s="359"/>
      <c r="B838" s="359"/>
      <c r="C838" s="390"/>
      <c r="D838" s="359"/>
      <c r="E838" s="359"/>
      <c r="F838" s="359"/>
      <c r="G838" s="359"/>
      <c r="H838" s="359"/>
      <c r="I838" s="359"/>
      <c r="J838" s="359"/>
      <c r="K838" s="359"/>
      <c r="L838" s="359"/>
      <c r="M838" s="359"/>
      <c r="N838" s="391" t="s">
        <v>10</v>
      </c>
      <c r="O838" s="359"/>
    </row>
    <row r="839" spans="1:15" ht="36.75" customHeight="1" x14ac:dyDescent="0.2">
      <c r="A839" s="392" t="s">
        <v>18</v>
      </c>
      <c r="B839" s="393" t="s">
        <v>19</v>
      </c>
      <c r="C839" s="393" t="s">
        <v>20</v>
      </c>
      <c r="D839" s="394" t="s">
        <v>21</v>
      </c>
      <c r="E839" s="394"/>
      <c r="F839" s="395" t="s">
        <v>22</v>
      </c>
      <c r="G839" s="396"/>
      <c r="H839" s="397"/>
      <c r="I839" s="395" t="s">
        <v>23</v>
      </c>
      <c r="J839" s="396"/>
      <c r="K839" s="397"/>
      <c r="L839" s="398" t="s">
        <v>13</v>
      </c>
      <c r="M839" s="398"/>
      <c r="N839" s="398"/>
      <c r="O839" s="359"/>
    </row>
    <row r="840" spans="1:15" ht="24" x14ac:dyDescent="0.2">
      <c r="A840" s="392"/>
      <c r="B840" s="393"/>
      <c r="C840" s="393"/>
      <c r="D840" s="394"/>
      <c r="E840" s="394"/>
      <c r="F840" s="399" t="s">
        <v>14</v>
      </c>
      <c r="G840" s="399" t="s">
        <v>15</v>
      </c>
      <c r="H840" s="399" t="s">
        <v>16</v>
      </c>
      <c r="I840" s="399" t="s">
        <v>14</v>
      </c>
      <c r="J840" s="399" t="s">
        <v>15</v>
      </c>
      <c r="K840" s="399" t="s">
        <v>16</v>
      </c>
      <c r="L840" s="399" t="s">
        <v>14</v>
      </c>
      <c r="M840" s="399" t="s">
        <v>15</v>
      </c>
      <c r="N840" s="399" t="s">
        <v>16</v>
      </c>
      <c r="O840" s="359"/>
    </row>
    <row r="841" spans="1:15" ht="14.25" customHeight="1" x14ac:dyDescent="0.2">
      <c r="A841" s="400">
        <v>1</v>
      </c>
      <c r="B841" s="401">
        <v>2</v>
      </c>
      <c r="C841" s="401">
        <v>3</v>
      </c>
      <c r="D841" s="402">
        <v>4</v>
      </c>
      <c r="E841" s="402"/>
      <c r="F841" s="401">
        <v>5</v>
      </c>
      <c r="G841" s="400">
        <v>6</v>
      </c>
      <c r="H841" s="401">
        <v>7</v>
      </c>
      <c r="I841" s="400">
        <v>8</v>
      </c>
      <c r="J841" s="401">
        <v>9</v>
      </c>
      <c r="K841" s="400">
        <v>10</v>
      </c>
      <c r="L841" s="401">
        <v>11</v>
      </c>
      <c r="M841" s="400">
        <v>12</v>
      </c>
      <c r="N841" s="401">
        <v>13</v>
      </c>
      <c r="O841" s="359"/>
    </row>
    <row r="842" spans="1:15" ht="50.25" customHeight="1" x14ac:dyDescent="0.25">
      <c r="A842" s="56">
        <v>1</v>
      </c>
      <c r="B842" s="57">
        <f>D827</f>
        <v>0</v>
      </c>
      <c r="C842" s="403">
        <f>E827</f>
        <v>0</v>
      </c>
      <c r="D842" s="59" t="str">
        <f>'[1]нов паспорт'!D1380:J1380</f>
        <v>Погашення боргів минулого року</v>
      </c>
      <c r="E842" s="60"/>
      <c r="F842" s="61" t="str">
        <f>'[1]нов паспорт'!K1305</f>
        <v>X</v>
      </c>
      <c r="G842" s="61" t="e">
        <f>'[1]нов паспорт'!L1305</f>
        <v>#VALUE!</v>
      </c>
      <c r="H842" s="61" t="e">
        <f>F842+G842</f>
        <v>#VALUE!</v>
      </c>
      <c r="I842" s="404">
        <f>I835</f>
        <v>7.2</v>
      </c>
      <c r="J842" s="61">
        <f>J835</f>
        <v>0</v>
      </c>
      <c r="K842" s="404">
        <f>I842+J842</f>
        <v>7.2</v>
      </c>
      <c r="L842" s="387" t="e">
        <f>I842-F842</f>
        <v>#VALUE!</v>
      </c>
      <c r="M842" s="387" t="e">
        <f>J842-G842</f>
        <v>#VALUE!</v>
      </c>
      <c r="N842" s="56" t="e">
        <f>L842+M842</f>
        <v>#VALUE!</v>
      </c>
      <c r="O842" s="359"/>
    </row>
    <row r="843" spans="1:15" ht="15.75" customHeight="1" x14ac:dyDescent="0.25">
      <c r="A843" s="56"/>
      <c r="B843" s="56"/>
      <c r="C843" s="404"/>
      <c r="D843" s="501"/>
      <c r="E843" s="501"/>
      <c r="F843" s="404"/>
      <c r="G843" s="404"/>
      <c r="H843" s="502">
        <f>SUM(F843:G843)</f>
        <v>0</v>
      </c>
      <c r="I843" s="56"/>
      <c r="J843" s="56"/>
      <c r="K843" s="61">
        <f>I843</f>
        <v>0</v>
      </c>
      <c r="L843" s="387">
        <f>I843-F843</f>
        <v>0</v>
      </c>
      <c r="M843" s="387">
        <f>J843-G843</f>
        <v>0</v>
      </c>
      <c r="N843" s="387">
        <f>K843-H843</f>
        <v>0</v>
      </c>
      <c r="O843" s="359"/>
    </row>
    <row r="844" spans="1:15" ht="15.75" x14ac:dyDescent="0.25">
      <c r="A844" s="56"/>
      <c r="B844" s="56"/>
      <c r="C844" s="404"/>
      <c r="D844" s="411" t="s">
        <v>16</v>
      </c>
      <c r="E844" s="411"/>
      <c r="F844" s="61">
        <f t="shared" ref="F844:N844" si="16">SUM(F842:F843)</f>
        <v>0</v>
      </c>
      <c r="G844" s="61" t="e">
        <f t="shared" si="16"/>
        <v>#VALUE!</v>
      </c>
      <c r="H844" s="61" t="e">
        <f t="shared" si="16"/>
        <v>#VALUE!</v>
      </c>
      <c r="I844" s="61">
        <f t="shared" si="16"/>
        <v>7.2</v>
      </c>
      <c r="J844" s="61">
        <f t="shared" si="16"/>
        <v>0</v>
      </c>
      <c r="K844" s="61">
        <f t="shared" si="16"/>
        <v>7.2</v>
      </c>
      <c r="L844" s="61" t="e">
        <f t="shared" si="16"/>
        <v>#VALUE!</v>
      </c>
      <c r="M844" s="61" t="e">
        <f t="shared" si="16"/>
        <v>#VALUE!</v>
      </c>
      <c r="N844" s="61" t="e">
        <f t="shared" si="16"/>
        <v>#VALUE!</v>
      </c>
      <c r="O844" s="359"/>
    </row>
    <row r="845" spans="1:15" ht="15" customHeight="1" x14ac:dyDescent="0.25">
      <c r="A845" s="359"/>
      <c r="B845" s="359"/>
      <c r="C845" s="412"/>
      <c r="D845" s="412"/>
      <c r="E845" s="412"/>
      <c r="F845" s="412"/>
      <c r="G845" s="412"/>
      <c r="H845" s="412"/>
      <c r="I845" s="412"/>
      <c r="J845" s="412"/>
      <c r="K845" s="412"/>
      <c r="L845" s="412"/>
      <c r="M845" s="412"/>
      <c r="N845" s="359"/>
      <c r="O845" s="359"/>
    </row>
    <row r="846" spans="1:15" hidden="1" x14ac:dyDescent="0.2">
      <c r="A846" s="359"/>
      <c r="B846" s="359"/>
      <c r="C846" s="510" t="s">
        <v>83</v>
      </c>
      <c r="D846" s="510"/>
      <c r="E846" s="510"/>
      <c r="F846" s="510"/>
      <c r="G846" s="510"/>
      <c r="H846" s="510"/>
      <c r="I846" s="510"/>
      <c r="J846" s="510"/>
      <c r="K846" s="510"/>
      <c r="L846" s="510"/>
      <c r="M846" s="510"/>
      <c r="N846" s="510"/>
      <c r="O846" s="510"/>
    </row>
    <row r="847" spans="1:15" hidden="1" x14ac:dyDescent="0.2">
      <c r="A847" s="359"/>
      <c r="B847" s="359"/>
      <c r="C847" s="503"/>
      <c r="D847" s="359"/>
      <c r="E847" s="359"/>
      <c r="F847" s="359"/>
      <c r="G847" s="359"/>
      <c r="H847" s="359"/>
      <c r="I847" s="359"/>
      <c r="J847" s="359"/>
      <c r="K847" s="359"/>
      <c r="L847" s="359"/>
      <c r="M847" s="359"/>
      <c r="N847" s="359"/>
      <c r="O847" s="359"/>
    </row>
    <row r="848" spans="1:15" ht="15.75" customHeight="1" x14ac:dyDescent="0.25">
      <c r="A848" s="359"/>
      <c r="B848" s="359"/>
      <c r="C848" s="455" t="s">
        <v>25</v>
      </c>
      <c r="D848" s="455"/>
      <c r="E848" s="455"/>
      <c r="F848" s="455"/>
      <c r="G848" s="455"/>
      <c r="H848" s="455"/>
      <c r="I848" s="455"/>
      <c r="J848" s="455"/>
      <c r="K848" s="455"/>
      <c r="L848" s="455"/>
      <c r="M848" s="455"/>
      <c r="N848" s="359"/>
      <c r="O848" s="359"/>
    </row>
    <row r="849" spans="1:15" x14ac:dyDescent="0.2">
      <c r="A849" s="359"/>
      <c r="B849" s="359"/>
      <c r="C849" s="359"/>
      <c r="D849" s="359"/>
      <c r="E849" s="359"/>
      <c r="F849" s="359"/>
      <c r="G849" s="359"/>
      <c r="H849" s="359"/>
      <c r="I849" s="359"/>
      <c r="J849" s="359"/>
      <c r="K849" s="359"/>
      <c r="L849" s="359"/>
      <c r="M849" s="359"/>
      <c r="N849" s="391" t="s">
        <v>10</v>
      </c>
      <c r="O849" s="359"/>
    </row>
    <row r="850" spans="1:15" ht="40.5" customHeight="1" x14ac:dyDescent="0.2">
      <c r="A850" s="359"/>
      <c r="B850" s="359"/>
      <c r="C850" s="414" t="s">
        <v>26</v>
      </c>
      <c r="D850" s="415"/>
      <c r="E850" s="416"/>
      <c r="F850" s="59" t="s">
        <v>22</v>
      </c>
      <c r="G850" s="417"/>
      <c r="H850" s="60"/>
      <c r="I850" s="395" t="s">
        <v>23</v>
      </c>
      <c r="J850" s="396"/>
      <c r="K850" s="397"/>
      <c r="L850" s="418" t="s">
        <v>13</v>
      </c>
      <c r="M850" s="419"/>
      <c r="N850" s="420"/>
      <c r="O850" s="359"/>
    </row>
    <row r="851" spans="1:15" ht="30" x14ac:dyDescent="0.2">
      <c r="A851" s="359"/>
      <c r="B851" s="359"/>
      <c r="C851" s="421"/>
      <c r="D851" s="422"/>
      <c r="E851" s="423"/>
      <c r="F851" s="424" t="s">
        <v>14</v>
      </c>
      <c r="G851" s="424" t="s">
        <v>15</v>
      </c>
      <c r="H851" s="424" t="s">
        <v>16</v>
      </c>
      <c r="I851" s="424" t="s">
        <v>14</v>
      </c>
      <c r="J851" s="424" t="s">
        <v>15</v>
      </c>
      <c r="K851" s="424" t="s">
        <v>16</v>
      </c>
      <c r="L851" s="424" t="s">
        <v>14</v>
      </c>
      <c r="M851" s="424" t="s">
        <v>15</v>
      </c>
      <c r="N851" s="424" t="s">
        <v>16</v>
      </c>
      <c r="O851" s="359"/>
    </row>
    <row r="852" spans="1:15" ht="15.75" x14ac:dyDescent="0.25">
      <c r="A852" s="359"/>
      <c r="B852" s="359"/>
      <c r="C852" s="425">
        <v>1</v>
      </c>
      <c r="D852" s="426"/>
      <c r="E852" s="427"/>
      <c r="F852" s="428">
        <v>2</v>
      </c>
      <c r="G852" s="428">
        <v>3</v>
      </c>
      <c r="H852" s="428">
        <v>4</v>
      </c>
      <c r="I852" s="428">
        <v>5</v>
      </c>
      <c r="J852" s="428">
        <v>6</v>
      </c>
      <c r="K852" s="428">
        <v>7</v>
      </c>
      <c r="L852" s="428">
        <v>8</v>
      </c>
      <c r="M852" s="428">
        <v>9</v>
      </c>
      <c r="N852" s="428">
        <v>10</v>
      </c>
      <c r="O852" s="359"/>
    </row>
    <row r="853" spans="1:15" ht="15.75" customHeight="1" x14ac:dyDescent="0.25">
      <c r="A853" s="359"/>
      <c r="B853" s="359"/>
      <c r="C853" s="429" t="s">
        <v>77</v>
      </c>
      <c r="D853" s="429"/>
      <c r="E853" s="429"/>
      <c r="F853" s="407"/>
      <c r="G853" s="430"/>
      <c r="H853" s="430"/>
      <c r="I853" s="430"/>
      <c r="J853" s="430"/>
      <c r="K853" s="430"/>
      <c r="L853" s="430"/>
      <c r="M853" s="430"/>
      <c r="N853" s="430"/>
      <c r="O853" s="359"/>
    </row>
    <row r="854" spans="1:15" ht="15.75" x14ac:dyDescent="0.25">
      <c r="A854" s="359"/>
      <c r="B854" s="359"/>
      <c r="C854" s="429" t="s">
        <v>49</v>
      </c>
      <c r="D854" s="429"/>
      <c r="E854" s="429"/>
      <c r="F854" s="407"/>
      <c r="G854" s="430"/>
      <c r="H854" s="430"/>
      <c r="I854" s="430"/>
      <c r="J854" s="430"/>
      <c r="K854" s="430"/>
      <c r="L854" s="430"/>
      <c r="M854" s="430"/>
      <c r="N854" s="430"/>
      <c r="O854" s="359"/>
    </row>
    <row r="855" spans="1:15" ht="15.75" customHeight="1" x14ac:dyDescent="0.25">
      <c r="A855" s="359"/>
      <c r="B855" s="359"/>
      <c r="C855" s="429" t="s">
        <v>78</v>
      </c>
      <c r="D855" s="429"/>
      <c r="E855" s="429"/>
      <c r="F855" s="407"/>
      <c r="G855" s="430"/>
      <c r="H855" s="430"/>
      <c r="I855" s="430"/>
      <c r="J855" s="430"/>
      <c r="K855" s="430"/>
      <c r="L855" s="430"/>
      <c r="M855" s="430"/>
      <c r="N855" s="430"/>
      <c r="O855" s="359"/>
    </row>
    <row r="856" spans="1:15" ht="15.75" customHeight="1" x14ac:dyDescent="0.25">
      <c r="A856" s="359"/>
      <c r="B856" s="359"/>
      <c r="C856" s="334" t="s">
        <v>27</v>
      </c>
      <c r="D856" s="334"/>
      <c r="E856" s="334"/>
      <c r="F856" s="407"/>
      <c r="G856" s="430"/>
      <c r="H856" s="430"/>
      <c r="I856" s="430"/>
      <c r="J856" s="430"/>
      <c r="K856" s="430"/>
      <c r="L856" s="430"/>
      <c r="M856" s="430"/>
      <c r="N856" s="430"/>
      <c r="O856" s="359"/>
    </row>
    <row r="857" spans="1:15" ht="15.75" x14ac:dyDescent="0.25">
      <c r="A857" s="359"/>
      <c r="B857" s="359"/>
      <c r="C857" s="334" t="s">
        <v>24</v>
      </c>
      <c r="D857" s="334"/>
      <c r="E857" s="334"/>
      <c r="F857" s="407"/>
      <c r="G857" s="430"/>
      <c r="H857" s="430"/>
      <c r="I857" s="430"/>
      <c r="J857" s="430"/>
      <c r="K857" s="430"/>
      <c r="L857" s="430"/>
      <c r="M857" s="430"/>
      <c r="N857" s="430"/>
      <c r="O857" s="359"/>
    </row>
    <row r="858" spans="1:15" ht="12.75" customHeight="1" x14ac:dyDescent="0.25">
      <c r="A858" s="359"/>
      <c r="B858" s="359"/>
      <c r="C858" s="431"/>
      <c r="D858" s="431"/>
      <c r="E858" s="431"/>
      <c r="F858" s="431"/>
      <c r="G858" s="431"/>
      <c r="H858" s="431"/>
      <c r="I858" s="431"/>
      <c r="J858" s="431"/>
      <c r="K858" s="431"/>
      <c r="L858" s="431"/>
      <c r="M858" s="431"/>
      <c r="N858" s="431"/>
      <c r="O858" s="359"/>
    </row>
    <row r="859" spans="1:15" ht="12" customHeight="1" x14ac:dyDescent="0.25">
      <c r="A859" s="359"/>
      <c r="B859" s="359"/>
      <c r="C859" s="413" t="s">
        <v>28</v>
      </c>
      <c r="D859" s="413"/>
      <c r="E859" s="413"/>
      <c r="F859" s="413"/>
      <c r="G859" s="413"/>
      <c r="H859" s="413"/>
      <c r="I859" s="413"/>
      <c r="J859" s="413"/>
      <c r="K859" s="359"/>
      <c r="L859" s="359"/>
      <c r="M859" s="359"/>
      <c r="N859" s="359"/>
      <c r="O859" s="359"/>
    </row>
    <row r="860" spans="1:15" ht="9.75" customHeight="1" x14ac:dyDescent="0.25">
      <c r="A860" s="359"/>
      <c r="B860" s="359"/>
      <c r="C860" s="390"/>
      <c r="D860" s="359"/>
      <c r="E860" s="359"/>
      <c r="F860" s="359"/>
      <c r="G860" s="359"/>
      <c r="H860" s="359"/>
      <c r="I860" s="359"/>
      <c r="J860" s="359"/>
      <c r="K860" s="359"/>
      <c r="L860" s="359"/>
      <c r="M860" s="359"/>
      <c r="N860" s="359"/>
      <c r="O860" s="359"/>
    </row>
    <row r="861" spans="1:15" ht="15.75" customHeight="1" x14ac:dyDescent="0.2">
      <c r="A861" s="359"/>
      <c r="B861" s="392" t="s">
        <v>18</v>
      </c>
      <c r="C861" s="432" t="s">
        <v>19</v>
      </c>
      <c r="D861" s="398" t="s">
        <v>29</v>
      </c>
      <c r="E861" s="398"/>
      <c r="F861" s="398"/>
      <c r="G861" s="398"/>
      <c r="H861" s="394" t="s">
        <v>30</v>
      </c>
      <c r="I861" s="394" t="s">
        <v>31</v>
      </c>
      <c r="J861" s="394" t="s">
        <v>22</v>
      </c>
      <c r="K861" s="394"/>
      <c r="L861" s="394" t="s">
        <v>32</v>
      </c>
      <c r="M861" s="394"/>
      <c r="N861" s="398" t="s">
        <v>13</v>
      </c>
      <c r="O861" s="359"/>
    </row>
    <row r="862" spans="1:15" ht="35.25" customHeight="1" x14ac:dyDescent="0.2">
      <c r="A862" s="359"/>
      <c r="B862" s="392"/>
      <c r="C862" s="433"/>
      <c r="D862" s="398"/>
      <c r="E862" s="398"/>
      <c r="F862" s="398"/>
      <c r="G862" s="398"/>
      <c r="H862" s="394"/>
      <c r="I862" s="394"/>
      <c r="J862" s="394"/>
      <c r="K862" s="394"/>
      <c r="L862" s="394"/>
      <c r="M862" s="394"/>
      <c r="N862" s="398"/>
      <c r="O862" s="359"/>
    </row>
    <row r="863" spans="1:15" ht="15.75" customHeight="1" x14ac:dyDescent="0.2">
      <c r="A863" s="359"/>
      <c r="B863" s="434">
        <v>1</v>
      </c>
      <c r="C863" s="435">
        <v>2</v>
      </c>
      <c r="D863" s="393">
        <v>3</v>
      </c>
      <c r="E863" s="393"/>
      <c r="F863" s="393"/>
      <c r="G863" s="393"/>
      <c r="H863" s="436">
        <v>4</v>
      </c>
      <c r="I863" s="436">
        <v>5</v>
      </c>
      <c r="J863" s="437">
        <v>6</v>
      </c>
      <c r="K863" s="437"/>
      <c r="L863" s="437">
        <v>7</v>
      </c>
      <c r="M863" s="437"/>
      <c r="N863" s="435">
        <v>8</v>
      </c>
      <c r="O863" s="359"/>
    </row>
    <row r="864" spans="1:15" ht="26.25" customHeight="1" x14ac:dyDescent="0.2">
      <c r="A864" s="359"/>
      <c r="B864" s="56"/>
      <c r="C864" s="438">
        <f>D827</f>
        <v>0</v>
      </c>
      <c r="D864" s="438">
        <f>'[1]нов паспорт'!C1395</f>
        <v>0</v>
      </c>
      <c r="E864" s="439">
        <f>'[1]нов паспорт'!D1395</f>
        <v>0</v>
      </c>
      <c r="F864" s="439"/>
      <c r="G864" s="439"/>
      <c r="H864" s="439"/>
      <c r="I864" s="439"/>
      <c r="J864" s="439"/>
      <c r="K864" s="439"/>
      <c r="L864" s="439"/>
      <c r="M864" s="439"/>
      <c r="N864" s="440"/>
      <c r="O864" s="359"/>
    </row>
    <row r="865" spans="1:15" ht="13.5" customHeight="1" x14ac:dyDescent="0.25">
      <c r="A865" s="359"/>
      <c r="B865" s="441">
        <v>1</v>
      </c>
      <c r="C865" s="442"/>
      <c r="D865" s="443" t="s">
        <v>35</v>
      </c>
      <c r="E865" s="444"/>
      <c r="F865" s="444"/>
      <c r="G865" s="444"/>
      <c r="H865" s="335"/>
      <c r="I865" s="335"/>
      <c r="J865" s="347"/>
      <c r="K865" s="347"/>
      <c r="L865" s="347"/>
      <c r="M865" s="347"/>
      <c r="N865" s="56"/>
      <c r="O865" s="359"/>
    </row>
    <row r="866" spans="1:15" ht="18.75" customHeight="1" x14ac:dyDescent="0.25">
      <c r="A866" s="359"/>
      <c r="B866" s="56"/>
      <c r="C866" s="61"/>
      <c r="D866" s="334">
        <f>'[1]нов паспорт'!C1397</f>
        <v>0</v>
      </c>
      <c r="E866" s="334"/>
      <c r="F866" s="334"/>
      <c r="G866" s="334"/>
      <c r="H866" s="335" t="str">
        <f>'[1]нов паспорт'!J1397</f>
        <v>спеціальний фонд</v>
      </c>
      <c r="I866" s="346" t="str">
        <f>'[1]нов паспорт'!K1397</f>
        <v xml:space="preserve">разом </v>
      </c>
      <c r="J866" s="347">
        <f>'[1]нов паспорт'!L1397</f>
        <v>0</v>
      </c>
      <c r="K866" s="347"/>
      <c r="L866" s="347">
        <v>4</v>
      </c>
      <c r="M866" s="347"/>
      <c r="N866" s="56">
        <f>L866-J866</f>
        <v>4</v>
      </c>
      <c r="O866" s="359"/>
    </row>
    <row r="867" spans="1:15" ht="15.75" x14ac:dyDescent="0.25">
      <c r="A867" s="359"/>
      <c r="B867" s="441">
        <v>2</v>
      </c>
      <c r="C867" s="512"/>
      <c r="D867" s="447" t="s">
        <v>36</v>
      </c>
      <c r="E867" s="448"/>
      <c r="F867" s="448"/>
      <c r="G867" s="449"/>
      <c r="H867" s="335"/>
      <c r="I867" s="335"/>
      <c r="J867" s="450"/>
      <c r="K867" s="451"/>
      <c r="L867" s="450"/>
      <c r="M867" s="451"/>
      <c r="N867" s="56"/>
      <c r="O867" s="359"/>
    </row>
    <row r="868" spans="1:15" ht="15.75" x14ac:dyDescent="0.25">
      <c r="A868" s="359"/>
      <c r="B868" s="56"/>
      <c r="C868" s="61"/>
      <c r="D868" s="334">
        <f>'[1]нов паспорт'!C1399</f>
        <v>0</v>
      </c>
      <c r="E868" s="334"/>
      <c r="F868" s="334"/>
      <c r="G868" s="334"/>
      <c r="H868" s="335">
        <f>'[1]нов паспорт'!J1399</f>
        <v>0</v>
      </c>
      <c r="I868" s="346">
        <f>'[1]нов паспорт'!K1399</f>
        <v>0</v>
      </c>
      <c r="J868" s="347">
        <f>'[1]нов паспорт'!L1399</f>
        <v>0</v>
      </c>
      <c r="K868" s="347"/>
      <c r="L868" s="347">
        <f>J868</f>
        <v>0</v>
      </c>
      <c r="M868" s="347"/>
      <c r="N868" s="56">
        <f>L868-J868</f>
        <v>0</v>
      </c>
      <c r="O868" s="359"/>
    </row>
    <row r="869" spans="1:15" x14ac:dyDescent="0.2">
      <c r="A869" s="359"/>
      <c r="B869" s="359"/>
      <c r="C869" s="503"/>
      <c r="D869" s="359"/>
      <c r="E869" s="359"/>
      <c r="F869" s="359"/>
      <c r="G869" s="359"/>
      <c r="H869" s="359"/>
      <c r="I869" s="359"/>
      <c r="J869" s="359"/>
      <c r="K869" s="359"/>
      <c r="L869" s="359"/>
      <c r="M869" s="359"/>
      <c r="N869" s="359"/>
      <c r="O869" s="359"/>
    </row>
    <row r="870" spans="1:15" ht="15.75" customHeight="1" x14ac:dyDescent="0.25">
      <c r="A870" s="359"/>
      <c r="B870" s="359"/>
      <c r="C870" s="455" t="s">
        <v>42</v>
      </c>
      <c r="D870" s="455"/>
      <c r="E870" s="455"/>
      <c r="F870" s="455"/>
      <c r="G870" s="455"/>
      <c r="H870" s="455"/>
      <c r="I870" s="455"/>
      <c r="J870" s="455"/>
      <c r="K870" s="455"/>
      <c r="L870" s="455"/>
      <c r="M870" s="455"/>
      <c r="N870" s="455"/>
      <c r="O870" s="359"/>
    </row>
    <row r="871" spans="1:15" ht="12.75" customHeight="1" x14ac:dyDescent="0.25">
      <c r="A871" s="359"/>
      <c r="B871" s="359"/>
      <c r="C871" s="390"/>
      <c r="D871" s="359"/>
      <c r="E871" s="359"/>
      <c r="F871" s="359"/>
      <c r="G871" s="359"/>
      <c r="H871" s="359"/>
      <c r="I871" s="359"/>
      <c r="J871" s="359"/>
      <c r="K871" s="359"/>
      <c r="L871" s="359"/>
      <c r="M871" s="359"/>
      <c r="N871" s="456" t="s">
        <v>10</v>
      </c>
      <c r="O871" s="359"/>
    </row>
    <row r="872" spans="1:15" ht="27.75" customHeight="1" x14ac:dyDescent="0.2">
      <c r="A872" s="457" t="s">
        <v>43</v>
      </c>
      <c r="B872" s="517" t="s">
        <v>44</v>
      </c>
      <c r="C872" s="432" t="s">
        <v>19</v>
      </c>
      <c r="D872" s="459" t="s">
        <v>45</v>
      </c>
      <c r="E872" s="460"/>
      <c r="F872" s="461"/>
      <c r="G872" s="462" t="s">
        <v>46</v>
      </c>
      <c r="H872" s="460"/>
      <c r="I872" s="461"/>
      <c r="J872" s="462" t="s">
        <v>47</v>
      </c>
      <c r="K872" s="460"/>
      <c r="L872" s="461"/>
      <c r="M872" s="462" t="s">
        <v>48</v>
      </c>
      <c r="N872" s="460"/>
      <c r="O872" s="461"/>
    </row>
    <row r="873" spans="1:15" ht="28.5" customHeight="1" x14ac:dyDescent="0.2">
      <c r="A873" s="463"/>
      <c r="B873" s="518"/>
      <c r="C873" s="433"/>
      <c r="D873" s="519" t="s">
        <v>14</v>
      </c>
      <c r="E873" s="519" t="s">
        <v>15</v>
      </c>
      <c r="F873" s="519" t="s">
        <v>16</v>
      </c>
      <c r="G873" s="519" t="s">
        <v>14</v>
      </c>
      <c r="H873" s="519" t="s">
        <v>15</v>
      </c>
      <c r="I873" s="519" t="s">
        <v>16</v>
      </c>
      <c r="J873" s="519" t="s">
        <v>14</v>
      </c>
      <c r="K873" s="519" t="s">
        <v>15</v>
      </c>
      <c r="L873" s="519" t="s">
        <v>16</v>
      </c>
      <c r="M873" s="520" t="s">
        <v>14</v>
      </c>
      <c r="N873" s="520" t="s">
        <v>15</v>
      </c>
      <c r="O873" s="520" t="s">
        <v>16</v>
      </c>
    </row>
    <row r="874" spans="1:15" ht="16.5" customHeight="1" x14ac:dyDescent="0.25">
      <c r="A874" s="430">
        <v>1</v>
      </c>
      <c r="B874" s="430">
        <v>2</v>
      </c>
      <c r="C874" s="384">
        <v>3</v>
      </c>
      <c r="D874" s="430">
        <v>4</v>
      </c>
      <c r="E874" s="430">
        <v>5</v>
      </c>
      <c r="F874" s="430">
        <v>6</v>
      </c>
      <c r="G874" s="430">
        <v>7</v>
      </c>
      <c r="H874" s="430">
        <v>8</v>
      </c>
      <c r="I874" s="430">
        <v>9</v>
      </c>
      <c r="J874" s="430">
        <v>10</v>
      </c>
      <c r="K874" s="384">
        <v>11</v>
      </c>
      <c r="L874" s="467">
        <v>12</v>
      </c>
      <c r="M874" s="404">
        <v>13</v>
      </c>
      <c r="N874" s="404">
        <v>14</v>
      </c>
      <c r="O874" s="404">
        <v>15</v>
      </c>
    </row>
    <row r="875" spans="1:15" ht="15.75" x14ac:dyDescent="0.25">
      <c r="A875" s="384"/>
      <c r="B875" s="468" t="s">
        <v>49</v>
      </c>
      <c r="C875" s="404"/>
      <c r="D875" s="383"/>
      <c r="E875" s="384"/>
      <c r="F875" s="384"/>
      <c r="G875" s="384"/>
      <c r="H875" s="384"/>
      <c r="I875" s="384"/>
      <c r="J875" s="384"/>
      <c r="K875" s="384"/>
      <c r="L875" s="468"/>
      <c r="M875" s="404"/>
      <c r="N875" s="404"/>
      <c r="O875" s="404"/>
    </row>
    <row r="876" spans="1:15" ht="26.25" x14ac:dyDescent="0.25">
      <c r="A876" s="384"/>
      <c r="B876" s="521" t="s">
        <v>50</v>
      </c>
      <c r="C876" s="56"/>
      <c r="D876" s="383"/>
      <c r="E876" s="470"/>
      <c r="F876" s="384"/>
      <c r="G876" s="470"/>
      <c r="H876" s="384"/>
      <c r="I876" s="384"/>
      <c r="J876" s="384"/>
      <c r="K876" s="384"/>
      <c r="L876" s="468"/>
      <c r="M876" s="404"/>
      <c r="N876" s="404"/>
      <c r="O876" s="56"/>
    </row>
    <row r="877" spans="1:15" ht="26.25" x14ac:dyDescent="0.25">
      <c r="A877" s="430"/>
      <c r="B877" s="522" t="s">
        <v>51</v>
      </c>
      <c r="C877" s="56"/>
      <c r="D877" s="407"/>
      <c r="E877" s="445"/>
      <c r="F877" s="430"/>
      <c r="G877" s="445"/>
      <c r="H877" s="430"/>
      <c r="I877" s="430"/>
      <c r="J877" s="430"/>
      <c r="K877" s="430"/>
      <c r="L877" s="467"/>
      <c r="M877" s="404"/>
      <c r="N877" s="404"/>
      <c r="O877" s="56"/>
    </row>
    <row r="878" spans="1:15" ht="39" x14ac:dyDescent="0.25">
      <c r="A878" s="384"/>
      <c r="B878" s="521" t="s">
        <v>52</v>
      </c>
      <c r="C878" s="56"/>
      <c r="D878" s="472" t="s">
        <v>53</v>
      </c>
      <c r="E878" s="470"/>
      <c r="F878" s="384"/>
      <c r="G878" s="472" t="s">
        <v>53</v>
      </c>
      <c r="H878" s="384"/>
      <c r="I878" s="384"/>
      <c r="J878" s="472" t="s">
        <v>53</v>
      </c>
      <c r="K878" s="384"/>
      <c r="L878" s="468"/>
      <c r="M878" s="472" t="s">
        <v>53</v>
      </c>
      <c r="N878" s="404"/>
      <c r="O878" s="56"/>
    </row>
    <row r="879" spans="1:15" ht="15.75" x14ac:dyDescent="0.25">
      <c r="A879" s="404"/>
      <c r="B879" s="469" t="s">
        <v>27</v>
      </c>
      <c r="C879" s="473"/>
      <c r="D879" s="474"/>
      <c r="E879" s="475"/>
      <c r="F879" s="476"/>
      <c r="G879" s="476"/>
      <c r="H879" s="476"/>
      <c r="I879" s="476"/>
      <c r="J879" s="476"/>
      <c r="K879" s="476"/>
      <c r="L879" s="477"/>
      <c r="M879" s="476"/>
      <c r="N879" s="476"/>
      <c r="O879" s="473"/>
    </row>
    <row r="880" spans="1:15" ht="12.75" customHeight="1" x14ac:dyDescent="0.25">
      <c r="A880" s="431"/>
      <c r="B880" s="334" t="s">
        <v>54</v>
      </c>
      <c r="C880" s="334"/>
      <c r="D880" s="334"/>
      <c r="E880" s="334"/>
      <c r="F880" s="334"/>
      <c r="G880" s="334"/>
      <c r="H880" s="334"/>
      <c r="I880" s="334"/>
      <c r="J880" s="334"/>
      <c r="K880" s="334"/>
      <c r="L880" s="334"/>
      <c r="M880" s="334"/>
      <c r="N880" s="334"/>
      <c r="O880" s="334"/>
    </row>
    <row r="881" spans="1:15" ht="15.75" x14ac:dyDescent="0.25">
      <c r="A881" s="478"/>
      <c r="B881" s="479" t="s">
        <v>55</v>
      </c>
      <c r="C881" s="480"/>
      <c r="D881" s="481"/>
      <c r="E881" s="482"/>
      <c r="F881" s="478"/>
      <c r="G881" s="483"/>
      <c r="H881" s="478"/>
      <c r="I881" s="478"/>
      <c r="J881" s="478"/>
      <c r="K881" s="478"/>
      <c r="L881" s="484"/>
      <c r="M881" s="485"/>
      <c r="N881" s="485"/>
      <c r="O881" s="480"/>
    </row>
    <row r="882" spans="1:15" ht="15.75" x14ac:dyDescent="0.25">
      <c r="A882" s="430"/>
      <c r="B882" s="471" t="s">
        <v>27</v>
      </c>
      <c r="C882" s="56"/>
      <c r="D882" s="407"/>
      <c r="E882" s="445"/>
      <c r="F882" s="430"/>
      <c r="G882" s="445"/>
      <c r="H882" s="430"/>
      <c r="I882" s="430"/>
      <c r="J882" s="430"/>
      <c r="K882" s="430"/>
      <c r="L882" s="467"/>
      <c r="M882" s="404"/>
      <c r="N882" s="404"/>
      <c r="O882" s="56"/>
    </row>
    <row r="883" spans="1:15" ht="15.75" x14ac:dyDescent="0.25">
      <c r="A883" s="430"/>
      <c r="B883" s="471" t="s">
        <v>56</v>
      </c>
      <c r="C883" s="56"/>
      <c r="D883" s="407"/>
      <c r="E883" s="445"/>
      <c r="F883" s="430"/>
      <c r="G883" s="445"/>
      <c r="H883" s="430"/>
      <c r="I883" s="430"/>
      <c r="J883" s="430"/>
      <c r="K883" s="430"/>
      <c r="L883" s="467"/>
      <c r="M883" s="404"/>
      <c r="N883" s="404"/>
      <c r="O883" s="56"/>
    </row>
    <row r="884" spans="1:15" ht="15.75" x14ac:dyDescent="0.25">
      <c r="A884" s="431"/>
      <c r="B884" s="486"/>
      <c r="C884" s="487" t="s">
        <v>57</v>
      </c>
      <c r="D884" s="488"/>
      <c r="E884" s="488"/>
      <c r="F884" s="488"/>
      <c r="G884" s="488"/>
      <c r="H884" s="488"/>
      <c r="I884" s="488"/>
      <c r="J884" s="488"/>
      <c r="K884" s="488"/>
      <c r="L884" s="488"/>
      <c r="M884" s="488"/>
      <c r="N884" s="488"/>
      <c r="O884" s="373"/>
    </row>
    <row r="885" spans="1:15" ht="22.5" x14ac:dyDescent="0.3">
      <c r="A885" s="431"/>
      <c r="B885" s="486"/>
      <c r="C885" s="489" t="s">
        <v>58</v>
      </c>
      <c r="D885" s="489"/>
      <c r="E885" s="489"/>
      <c r="F885" s="489"/>
      <c r="G885" s="489"/>
      <c r="H885" s="489"/>
      <c r="I885" s="489"/>
      <c r="J885" s="489"/>
      <c r="K885" s="489"/>
      <c r="L885" s="489"/>
      <c r="M885" s="489"/>
      <c r="N885" s="489"/>
      <c r="O885" s="373"/>
    </row>
    <row r="886" spans="1:15" ht="18.75" x14ac:dyDescent="0.25">
      <c r="A886" s="359"/>
      <c r="B886" s="359"/>
      <c r="C886" s="487" t="s">
        <v>59</v>
      </c>
      <c r="D886" s="487"/>
      <c r="E886" s="487"/>
      <c r="F886" s="487"/>
      <c r="G886" s="487"/>
      <c r="H886" s="487"/>
      <c r="I886" s="487"/>
      <c r="J886" s="487"/>
      <c r="K886" s="487"/>
      <c r="L886" s="487"/>
      <c r="M886" s="487"/>
      <c r="N886" s="487"/>
      <c r="O886" s="359"/>
    </row>
    <row r="887" spans="1:15" ht="18.75" x14ac:dyDescent="0.25">
      <c r="A887" s="359"/>
      <c r="B887" s="359"/>
      <c r="C887" s="490"/>
      <c r="D887" s="490"/>
      <c r="E887" s="490"/>
      <c r="F887" s="490"/>
      <c r="G887" s="490"/>
      <c r="H887" s="490"/>
      <c r="I887" s="490"/>
      <c r="J887" s="490"/>
      <c r="K887" s="490"/>
      <c r="L887" s="490"/>
      <c r="M887" s="490"/>
      <c r="N887" s="490"/>
      <c r="O887" s="359"/>
    </row>
    <row r="888" spans="1:15" ht="18.75" x14ac:dyDescent="0.25">
      <c r="A888" s="359"/>
      <c r="B888" s="359"/>
      <c r="C888" s="491" t="s">
        <v>79</v>
      </c>
      <c r="D888" s="359"/>
      <c r="E888" s="366"/>
      <c r="F888" s="366"/>
      <c r="G888" s="366"/>
      <c r="H888" s="366"/>
      <c r="I888" s="366"/>
      <c r="J888" s="366" t="s">
        <v>80</v>
      </c>
      <c r="K888" s="366"/>
      <c r="L888" s="490"/>
      <c r="M888" s="490"/>
      <c r="N888" s="490"/>
      <c r="O888" s="359"/>
    </row>
    <row r="889" spans="1:15" ht="14.25" customHeight="1" x14ac:dyDescent="0.25">
      <c r="A889" s="359"/>
      <c r="B889" s="359"/>
      <c r="C889" s="492"/>
      <c r="D889" s="493"/>
      <c r="E889" s="492"/>
      <c r="F889" s="359"/>
      <c r="G889" s="359" t="s">
        <v>62</v>
      </c>
      <c r="H889" s="492"/>
      <c r="I889" s="492"/>
      <c r="J889" s="359" t="s">
        <v>63</v>
      </c>
      <c r="K889" s="359"/>
      <c r="L889" s="490"/>
      <c r="M889" s="490"/>
      <c r="N889" s="490"/>
      <c r="O889" s="359"/>
    </row>
    <row r="890" spans="1:15" ht="11.25" customHeight="1" x14ac:dyDescent="0.25">
      <c r="A890" s="359"/>
      <c r="B890" s="359"/>
      <c r="C890" s="492"/>
      <c r="D890" s="493"/>
      <c r="E890" s="492"/>
      <c r="F890" s="359"/>
      <c r="G890" s="359"/>
      <c r="H890" s="492"/>
      <c r="I890" s="492"/>
      <c r="J890" s="359"/>
      <c r="K890" s="359"/>
      <c r="L890" s="359"/>
      <c r="M890" s="490"/>
      <c r="N890" s="490"/>
      <c r="O890" s="359"/>
    </row>
    <row r="891" spans="1:15" ht="13.5" customHeight="1" x14ac:dyDescent="0.25">
      <c r="A891" s="359"/>
      <c r="B891" s="359"/>
      <c r="C891" s="492"/>
      <c r="D891" s="493"/>
      <c r="E891" s="492"/>
      <c r="F891" s="359"/>
      <c r="G891" s="359"/>
      <c r="H891" s="492"/>
      <c r="I891" s="492"/>
      <c r="J891" s="359"/>
      <c r="K891" s="359"/>
      <c r="L891" s="359"/>
      <c r="M891" s="490"/>
      <c r="N891" s="490"/>
      <c r="O891" s="359"/>
    </row>
    <row r="892" spans="1:15" ht="18.75" x14ac:dyDescent="0.25">
      <c r="A892" s="359"/>
      <c r="B892" s="359"/>
      <c r="C892" s="492" t="s">
        <v>64</v>
      </c>
      <c r="D892" s="493"/>
      <c r="E892" s="366"/>
      <c r="F892" s="366"/>
      <c r="G892" s="366"/>
      <c r="H892" s="366"/>
      <c r="I892" s="366"/>
      <c r="J892" s="366" t="s">
        <v>65</v>
      </c>
      <c r="K892" s="366"/>
      <c r="L892" s="359"/>
      <c r="M892" s="490"/>
      <c r="N892" s="490"/>
      <c r="O892" s="359"/>
    </row>
    <row r="893" spans="1:15" ht="13.5" customHeight="1" x14ac:dyDescent="0.25">
      <c r="A893" s="359"/>
      <c r="B893" s="359"/>
      <c r="C893" s="492"/>
      <c r="D893" s="493"/>
      <c r="E893" s="492"/>
      <c r="F893" s="359"/>
      <c r="G893" s="359" t="s">
        <v>62</v>
      </c>
      <c r="H893" s="492"/>
      <c r="I893" s="492"/>
      <c r="J893" s="359" t="s">
        <v>63</v>
      </c>
      <c r="K893" s="359"/>
      <c r="L893" s="359"/>
      <c r="M893" s="490"/>
      <c r="N893" s="490"/>
      <c r="O893" s="359"/>
    </row>
    <row r="894" spans="1:15" ht="18.75" hidden="1" x14ac:dyDescent="0.25">
      <c r="C894" s="204" t="s">
        <v>66</v>
      </c>
      <c r="L894" s="523"/>
      <c r="M894" s="523"/>
      <c r="N894" s="523"/>
    </row>
    <row r="895" spans="1:15" ht="18.75" hidden="1" x14ac:dyDescent="0.25">
      <c r="F895" s="305"/>
      <c r="G895" s="305"/>
      <c r="H895" s="305"/>
      <c r="I895" s="305"/>
      <c r="J895" s="305"/>
      <c r="K895" s="305"/>
      <c r="L895" s="523"/>
      <c r="M895" s="523"/>
      <c r="N895" s="523"/>
    </row>
    <row r="896" spans="1:15" ht="18.75" hidden="1" x14ac:dyDescent="0.25">
      <c r="C896" s="204" t="s">
        <v>67</v>
      </c>
      <c r="F896" s="205"/>
      <c r="G896" s="205"/>
      <c r="H896" s="205"/>
      <c r="I896" s="205"/>
      <c r="J896" s="205" t="s">
        <v>68</v>
      </c>
      <c r="K896" s="205"/>
      <c r="L896" s="523"/>
      <c r="M896" s="523"/>
      <c r="N896" s="523"/>
    </row>
    <row r="897" spans="3:15" ht="18.75" hidden="1" x14ac:dyDescent="0.25">
      <c r="C897" s="306" t="s">
        <v>69</v>
      </c>
      <c r="G897" t="s">
        <v>62</v>
      </c>
      <c r="J897" t="s">
        <v>63</v>
      </c>
      <c r="L897" s="523"/>
      <c r="M897" s="523"/>
      <c r="N897" s="523"/>
    </row>
    <row r="898" spans="3:15" ht="26.25" customHeight="1" x14ac:dyDescent="0.25">
      <c r="C898" s="203"/>
      <c r="D898" s="203"/>
      <c r="E898" s="203"/>
      <c r="F898" s="203"/>
      <c r="G898" s="203"/>
      <c r="H898" s="203"/>
      <c r="I898" s="203"/>
      <c r="J898" s="1" t="str">
        <f>$J$1</f>
        <v>ЗАТВЕРДЖЕНО                                                             Наказ Міністерства фінансів України 26.09.2014 N 836</v>
      </c>
      <c r="K898" s="1"/>
      <c r="L898" s="1"/>
      <c r="M898" s="1"/>
      <c r="N898" s="1"/>
      <c r="O898" s="2"/>
    </row>
    <row r="899" spans="3:15" ht="17.25" x14ac:dyDescent="0.25">
      <c r="C899" s="2"/>
      <c r="D899" s="2"/>
      <c r="E899" s="2"/>
      <c r="F899" s="3" t="s">
        <v>1</v>
      </c>
      <c r="G899" s="2"/>
      <c r="H899" s="2"/>
      <c r="I899" s="2"/>
      <c r="J899" s="2"/>
      <c r="K899" s="2"/>
      <c r="L899" s="2"/>
      <c r="M899" s="2"/>
      <c r="N899" s="2"/>
      <c r="O899" s="2"/>
    </row>
    <row r="900" spans="3:15" ht="15.75" x14ac:dyDescent="0.25">
      <c r="C900" s="4" t="str">
        <f>$C$3</f>
        <v>про виконання паспорта бюджетної програми місцевого бюджету станом на _01.01.2019_ року</v>
      </c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2"/>
    </row>
    <row r="901" spans="3:15" ht="15.75" x14ac:dyDescent="0.25">
      <c r="C901" s="5">
        <v>1</v>
      </c>
      <c r="D901" s="6" t="str">
        <f>'[1]нов паспорт'!B1346</f>
        <v>О600000</v>
      </c>
      <c r="E901" s="7" t="s">
        <v>3</v>
      </c>
      <c r="F901" s="8"/>
      <c r="G901" s="7"/>
      <c r="H901" s="7"/>
      <c r="I901" s="7"/>
      <c r="J901" s="7"/>
      <c r="K901" s="9"/>
      <c r="L901" s="9"/>
      <c r="M901" s="9"/>
      <c r="N901" s="2"/>
      <c r="O901" s="2"/>
    </row>
    <row r="902" spans="3:15" ht="15.75" x14ac:dyDescent="0.25">
      <c r="C902" s="5"/>
      <c r="D902" s="10" t="s">
        <v>4</v>
      </c>
      <c r="E902" s="11" t="s">
        <v>5</v>
      </c>
      <c r="F902" s="11"/>
      <c r="G902" s="5"/>
      <c r="H902" s="2"/>
      <c r="I902" s="2"/>
      <c r="J902" s="2"/>
      <c r="K902" s="2"/>
      <c r="L902" s="2"/>
      <c r="M902" s="2"/>
      <c r="N902" s="2"/>
      <c r="O902" s="2"/>
    </row>
    <row r="903" spans="3:15" ht="15.75" x14ac:dyDescent="0.25">
      <c r="C903" s="5">
        <v>2</v>
      </c>
      <c r="D903" s="6" t="str">
        <f>'[1]нов паспорт'!B1349</f>
        <v>О610000</v>
      </c>
      <c r="E903" s="7" t="s">
        <v>3</v>
      </c>
      <c r="F903" s="8"/>
      <c r="G903" s="7"/>
      <c r="H903" s="7"/>
      <c r="I903" s="7"/>
      <c r="J903" s="7"/>
      <c r="K903" s="9"/>
      <c r="L903" s="2"/>
      <c r="M903" s="2"/>
      <c r="N903" s="2"/>
      <c r="O903" s="2"/>
    </row>
    <row r="904" spans="3:15" ht="15.75" x14ac:dyDescent="0.25">
      <c r="C904" s="5"/>
      <c r="D904" s="10" t="s">
        <v>4</v>
      </c>
      <c r="E904" s="11" t="s">
        <v>6</v>
      </c>
      <c r="F904" s="11"/>
      <c r="G904" s="5"/>
      <c r="H904" s="2"/>
      <c r="I904" s="2"/>
      <c r="J904" s="2"/>
      <c r="K904" s="2"/>
      <c r="L904" s="2"/>
      <c r="M904" s="2"/>
      <c r="N904" s="2"/>
      <c r="O904" s="2"/>
    </row>
    <row r="905" spans="3:15" ht="15.75" x14ac:dyDescent="0.25">
      <c r="C905" s="5">
        <v>3</v>
      </c>
      <c r="D905" s="6" t="str">
        <f>'[1]нов паспорт'!B1352</f>
        <v>О611160</v>
      </c>
      <c r="E905" s="524" t="str">
        <f>'[1]нов паспорт'!D1352</f>
        <v>0990</v>
      </c>
      <c r="F905" s="214" t="str">
        <f>'[1]нов паспорт'!E1352</f>
        <v xml:space="preserve">Інші  програми, заклади та заходи у сфері освіти </v>
      </c>
      <c r="G905" s="214"/>
      <c r="H905" s="214"/>
      <c r="I905" s="214"/>
      <c r="J905" s="214"/>
      <c r="K905" s="214"/>
      <c r="L905" s="214"/>
      <c r="M905" s="214"/>
      <c r="N905" s="214"/>
      <c r="O905" s="214"/>
    </row>
    <row r="906" spans="3:15" ht="15.75" x14ac:dyDescent="0.25">
      <c r="C906" s="5"/>
      <c r="D906" s="13" t="s">
        <v>4</v>
      </c>
      <c r="E906" s="14" t="s">
        <v>7</v>
      </c>
      <c r="F906" s="15" t="s">
        <v>8</v>
      </c>
      <c r="G906" s="15"/>
      <c r="H906" s="15"/>
      <c r="I906" s="2"/>
      <c r="J906" s="2"/>
      <c r="K906" s="2"/>
      <c r="L906" s="2"/>
      <c r="M906" s="2"/>
      <c r="N906" s="2"/>
      <c r="O906" s="2"/>
    </row>
    <row r="907" spans="3:15" ht="15.75" x14ac:dyDescent="0.25">
      <c r="C907" s="5"/>
      <c r="D907" s="13"/>
      <c r="E907" s="14"/>
      <c r="F907" s="16"/>
      <c r="G907" s="16"/>
      <c r="H907" s="16"/>
      <c r="I907" s="2"/>
      <c r="J907" s="2"/>
      <c r="K907" s="2"/>
      <c r="L907" s="2"/>
      <c r="M907" s="2"/>
      <c r="N907" s="2"/>
      <c r="O907" s="2"/>
    </row>
    <row r="908" spans="3:15" ht="15.75" x14ac:dyDescent="0.25">
      <c r="C908" s="5" t="s">
        <v>9</v>
      </c>
      <c r="D908" s="5"/>
      <c r="E908" s="5"/>
      <c r="F908" s="5"/>
      <c r="G908" s="5"/>
      <c r="H908" s="2"/>
      <c r="I908" s="2"/>
      <c r="J908" s="2"/>
      <c r="K908" s="2"/>
      <c r="L908" s="2"/>
      <c r="M908" s="2"/>
      <c r="N908" s="2"/>
      <c r="O908" s="2"/>
    </row>
    <row r="909" spans="3:15" ht="15.75" x14ac:dyDescent="0.25">
      <c r="C909" s="2"/>
      <c r="D909" s="17"/>
      <c r="E909" s="17"/>
      <c r="F909" s="17"/>
      <c r="G909" s="17"/>
      <c r="H909" s="2"/>
      <c r="I909" s="2"/>
      <c r="J909" s="2"/>
      <c r="K909" s="2"/>
      <c r="L909" s="2"/>
      <c r="M909" s="2"/>
      <c r="N909" s="18" t="s">
        <v>10</v>
      </c>
      <c r="O909" s="2"/>
    </row>
    <row r="910" spans="3:15" ht="20.25" customHeight="1" x14ac:dyDescent="0.2">
      <c r="C910" s="19" t="s">
        <v>11</v>
      </c>
      <c r="D910" s="19"/>
      <c r="E910" s="19"/>
      <c r="F910" s="19"/>
      <c r="G910" s="19"/>
      <c r="H910" s="19"/>
      <c r="I910" s="19" t="s">
        <v>12</v>
      </c>
      <c r="J910" s="19"/>
      <c r="K910" s="19"/>
      <c r="L910" s="19" t="s">
        <v>13</v>
      </c>
      <c r="M910" s="19"/>
      <c r="N910" s="19"/>
      <c r="O910" s="2"/>
    </row>
    <row r="911" spans="3:15" ht="24" x14ac:dyDescent="0.2">
      <c r="C911" s="21" t="s">
        <v>14</v>
      </c>
      <c r="D911" s="21"/>
      <c r="E911" s="21" t="s">
        <v>15</v>
      </c>
      <c r="F911" s="21"/>
      <c r="G911" s="21" t="s">
        <v>16</v>
      </c>
      <c r="H911" s="21"/>
      <c r="I911" s="22" t="s">
        <v>14</v>
      </c>
      <c r="J911" s="23" t="s">
        <v>15</v>
      </c>
      <c r="K911" s="23" t="s">
        <v>16</v>
      </c>
      <c r="L911" s="23" t="s">
        <v>14</v>
      </c>
      <c r="M911" s="23" t="s">
        <v>15</v>
      </c>
      <c r="N911" s="24" t="s">
        <v>16</v>
      </c>
      <c r="O911" s="2"/>
    </row>
    <row r="912" spans="3:15" ht="15.75" x14ac:dyDescent="0.25">
      <c r="C912" s="25">
        <v>1</v>
      </c>
      <c r="D912" s="25"/>
      <c r="E912" s="25">
        <v>2</v>
      </c>
      <c r="F912" s="25"/>
      <c r="G912" s="25">
        <v>3</v>
      </c>
      <c r="H912" s="25"/>
      <c r="I912" s="26">
        <v>4</v>
      </c>
      <c r="J912" s="27">
        <v>5</v>
      </c>
      <c r="K912" s="27">
        <v>6</v>
      </c>
      <c r="L912" s="27">
        <v>7</v>
      </c>
      <c r="M912" s="27">
        <v>8</v>
      </c>
      <c r="N912" s="27">
        <v>9</v>
      </c>
      <c r="O912" s="2"/>
    </row>
    <row r="913" spans="1:15" ht="20.25" customHeight="1" x14ac:dyDescent="0.25">
      <c r="C913" s="219">
        <f>'[1]нов паспорт'!K1393</f>
        <v>3594.2</v>
      </c>
      <c r="D913" s="219"/>
      <c r="E913" s="28">
        <f>'[1]нов паспорт'!L1393</f>
        <v>269.8</v>
      </c>
      <c r="F913" s="28"/>
      <c r="G913" s="28">
        <f>C913+E913</f>
        <v>3864</v>
      </c>
      <c r="H913" s="219"/>
      <c r="I913" s="62">
        <f>3587+7.2</f>
        <v>3594.2</v>
      </c>
      <c r="J913" s="63">
        <f>58.7+168.2+16.7</f>
        <v>243.59999999999997</v>
      </c>
      <c r="K913" s="62">
        <f>I913+J913</f>
        <v>3837.7999999999997</v>
      </c>
      <c r="L913" s="63">
        <f>I913-C913</f>
        <v>0</v>
      </c>
      <c r="M913" s="63">
        <f>J913-E913</f>
        <v>-26.200000000000045</v>
      </c>
      <c r="N913" s="63">
        <f>K913-G913</f>
        <v>-26.200000000000273</v>
      </c>
      <c r="O913" s="2"/>
    </row>
    <row r="914" spans="1:15" ht="15.75" x14ac:dyDescent="0.25">
      <c r="C914" s="525"/>
      <c r="D914" s="525"/>
      <c r="E914" s="526"/>
      <c r="F914" s="526"/>
      <c r="G914" s="525"/>
      <c r="H914" s="525"/>
      <c r="I914" s="527"/>
      <c r="J914" s="527"/>
      <c r="K914" s="527"/>
      <c r="L914" s="527"/>
      <c r="M914" s="527"/>
      <c r="N914" s="14"/>
      <c r="O914" s="2"/>
    </row>
    <row r="915" spans="1:15" ht="15.75" x14ac:dyDescent="0.25">
      <c r="C915" s="32" t="s">
        <v>17</v>
      </c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2"/>
      <c r="O915" s="2"/>
    </row>
    <row r="916" spans="1:15" ht="15.75" x14ac:dyDescent="0.25">
      <c r="C916" s="3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4" t="s">
        <v>10</v>
      </c>
      <c r="O916" s="2"/>
    </row>
    <row r="917" spans="1:15" ht="41.25" customHeight="1" x14ac:dyDescent="0.2">
      <c r="A917" s="35" t="s">
        <v>18</v>
      </c>
      <c r="B917" s="36" t="s">
        <v>19</v>
      </c>
      <c r="C917" s="37" t="s">
        <v>20</v>
      </c>
      <c r="D917" s="38" t="s">
        <v>21</v>
      </c>
      <c r="E917" s="38"/>
      <c r="F917" s="39" t="s">
        <v>22</v>
      </c>
      <c r="G917" s="40"/>
      <c r="H917" s="41"/>
      <c r="I917" s="39" t="s">
        <v>23</v>
      </c>
      <c r="J917" s="40"/>
      <c r="K917" s="41"/>
      <c r="L917" s="42" t="s">
        <v>13</v>
      </c>
      <c r="M917" s="42"/>
      <c r="N917" s="42"/>
      <c r="O917" s="2"/>
    </row>
    <row r="918" spans="1:15" ht="24" x14ac:dyDescent="0.2">
      <c r="A918" s="35"/>
      <c r="B918" s="36"/>
      <c r="C918" s="37"/>
      <c r="D918" s="38"/>
      <c r="E918" s="38"/>
      <c r="F918" s="43" t="s">
        <v>14</v>
      </c>
      <c r="G918" s="43" t="s">
        <v>15</v>
      </c>
      <c r="H918" s="43" t="s">
        <v>16</v>
      </c>
      <c r="I918" s="43" t="s">
        <v>14</v>
      </c>
      <c r="J918" s="43" t="s">
        <v>15</v>
      </c>
      <c r="K918" s="43" t="s">
        <v>16</v>
      </c>
      <c r="L918" s="43" t="s">
        <v>14</v>
      </c>
      <c r="M918" s="43" t="s">
        <v>15</v>
      </c>
      <c r="N918" s="43" t="s">
        <v>16</v>
      </c>
      <c r="O918" s="2"/>
    </row>
    <row r="919" spans="1:15" ht="15.75" x14ac:dyDescent="0.2">
      <c r="A919" s="44">
        <v>1</v>
      </c>
      <c r="B919" s="45">
        <v>2</v>
      </c>
      <c r="C919" s="46">
        <v>3</v>
      </c>
      <c r="D919" s="47">
        <v>4</v>
      </c>
      <c r="E919" s="47"/>
      <c r="F919" s="46">
        <v>5</v>
      </c>
      <c r="G919" s="44">
        <v>6</v>
      </c>
      <c r="H919" s="46">
        <v>7</v>
      </c>
      <c r="I919" s="44">
        <v>8</v>
      </c>
      <c r="J919" s="46">
        <v>9</v>
      </c>
      <c r="K919" s="44">
        <v>10</v>
      </c>
      <c r="L919" s="46">
        <v>11</v>
      </c>
      <c r="M919" s="44">
        <v>12</v>
      </c>
      <c r="N919" s="46">
        <v>13</v>
      </c>
      <c r="O919" s="2"/>
    </row>
    <row r="920" spans="1:15" ht="33" customHeight="1" x14ac:dyDescent="0.25">
      <c r="A920" s="48">
        <v>1</v>
      </c>
      <c r="B920" s="49" t="str">
        <f>'[1]нов паспорт'!B1387</f>
        <v>О611161</v>
      </c>
      <c r="C920" s="528" t="str">
        <f>E905</f>
        <v>0990</v>
      </c>
      <c r="D920" s="51" t="str">
        <f>'[1]нов паспорт'!D1387:J1387</f>
        <v>Забезпечення діяльності інших закладів у сфері освіти</v>
      </c>
      <c r="E920" s="52"/>
      <c r="F920" s="53">
        <f>'[1]нов паспорт'!K1387</f>
        <v>3587</v>
      </c>
      <c r="G920" s="53">
        <f>'[1]нов паспорт'!L1387</f>
        <v>253.10000000000002</v>
      </c>
      <c r="H920" s="53">
        <f>F920+G920</f>
        <v>3840.1</v>
      </c>
      <c r="I920" s="54">
        <f>I913-I921-I922</f>
        <v>3587</v>
      </c>
      <c r="J920" s="54">
        <f>J913-J921-J922</f>
        <v>226.89999999999998</v>
      </c>
      <c r="K920" s="53">
        <f>I920+J920</f>
        <v>3813.9</v>
      </c>
      <c r="L920" s="55">
        <f t="shared" ref="L920:M922" si="17">I920-F920</f>
        <v>0</v>
      </c>
      <c r="M920" s="55">
        <f t="shared" si="17"/>
        <v>-26.200000000000045</v>
      </c>
      <c r="N920" s="55">
        <f>L920+M920</f>
        <v>-26.200000000000045</v>
      </c>
      <c r="O920" s="2"/>
    </row>
    <row r="921" spans="1:15" ht="27" customHeight="1" x14ac:dyDescent="0.25">
      <c r="A921" s="48">
        <v>2</v>
      </c>
      <c r="B921" s="49" t="str">
        <f>'[1]нов паспорт'!B1388</f>
        <v>О611162</v>
      </c>
      <c r="C921" s="48" t="str">
        <f>C920</f>
        <v>0990</v>
      </c>
      <c r="D921" s="51" t="str">
        <f>'[1]нов паспорт'!D1388:J1388</f>
        <v>Інші програми та заходи у сфері освіти</v>
      </c>
      <c r="E921" s="52"/>
      <c r="F921" s="53">
        <f>'[1]нов паспорт'!K1388</f>
        <v>7.2</v>
      </c>
      <c r="G921" s="53">
        <f>'[1]нов паспорт'!L1388</f>
        <v>0</v>
      </c>
      <c r="H921" s="53">
        <f>F921+G921</f>
        <v>7.2</v>
      </c>
      <c r="I921" s="30">
        <v>7.2</v>
      </c>
      <c r="J921" s="30">
        <v>0</v>
      </c>
      <c r="K921" s="53">
        <f>I921+J921</f>
        <v>7.2</v>
      </c>
      <c r="L921" s="55">
        <f t="shared" si="17"/>
        <v>0</v>
      </c>
      <c r="M921" s="55">
        <f t="shared" si="17"/>
        <v>0</v>
      </c>
      <c r="N921" s="55">
        <f>K921-H921</f>
        <v>0</v>
      </c>
      <c r="O921" s="2"/>
    </row>
    <row r="922" spans="1:15" ht="39" customHeight="1" x14ac:dyDescent="0.25">
      <c r="A922" s="48">
        <v>3</v>
      </c>
      <c r="B922" s="49" t="str">
        <f>'[1]нов паспорт'!B1390</f>
        <v>О611161</v>
      </c>
      <c r="C922" s="48" t="str">
        <f>C921</f>
        <v>0990</v>
      </c>
      <c r="D922" s="51" t="str">
        <f>'[1]нов паспорт'!D1390:J1390</f>
        <v>Придбання обладнання і предметів довгострокового  користування</v>
      </c>
      <c r="E922" s="52"/>
      <c r="F922" s="53">
        <f>'[1]нов паспорт'!K1389</f>
        <v>0</v>
      </c>
      <c r="G922" s="53">
        <v>16.7</v>
      </c>
      <c r="H922" s="53">
        <f>F922+G922</f>
        <v>16.7</v>
      </c>
      <c r="I922" s="30">
        <v>0</v>
      </c>
      <c r="J922" s="30">
        <f>16.7+0</f>
        <v>16.7</v>
      </c>
      <c r="K922" s="53">
        <f>I922+J922</f>
        <v>16.7</v>
      </c>
      <c r="L922" s="55">
        <f t="shared" si="17"/>
        <v>0</v>
      </c>
      <c r="M922" s="55">
        <f t="shared" si="17"/>
        <v>0</v>
      </c>
      <c r="N922" s="55">
        <f>K922-H922</f>
        <v>0</v>
      </c>
      <c r="O922" s="2"/>
    </row>
    <row r="923" spans="1:15" ht="15.75" x14ac:dyDescent="0.25">
      <c r="A923" s="48"/>
      <c r="B923" s="48"/>
      <c r="C923" s="83"/>
      <c r="D923" s="65" t="s">
        <v>16</v>
      </c>
      <c r="E923" s="65"/>
      <c r="F923" s="54">
        <f>SUM(F920:F922)</f>
        <v>3594.2</v>
      </c>
      <c r="G923" s="54">
        <f t="shared" ref="G923:N923" si="18">SUM(G920:G922)</f>
        <v>269.8</v>
      </c>
      <c r="H923" s="54">
        <f t="shared" si="18"/>
        <v>3863.9999999999995</v>
      </c>
      <c r="I923" s="54">
        <f t="shared" si="18"/>
        <v>3594.2</v>
      </c>
      <c r="J923" s="54">
        <f t="shared" si="18"/>
        <v>243.59999999999997</v>
      </c>
      <c r="K923" s="54">
        <f t="shared" si="18"/>
        <v>3837.7999999999997</v>
      </c>
      <c r="L923" s="54">
        <f t="shared" si="18"/>
        <v>0</v>
      </c>
      <c r="M923" s="54">
        <f t="shared" si="18"/>
        <v>-26.200000000000045</v>
      </c>
      <c r="N923" s="54">
        <f t="shared" si="18"/>
        <v>-26.200000000000045</v>
      </c>
      <c r="O923" s="2"/>
    </row>
    <row r="924" spans="1:15" x14ac:dyDescent="0.2">
      <c r="C924" s="228"/>
      <c r="D924" s="228"/>
      <c r="E924" s="228"/>
      <c r="F924" s="228"/>
      <c r="G924" s="228"/>
      <c r="H924" s="228"/>
      <c r="I924" s="228"/>
      <c r="J924" s="228"/>
      <c r="K924" s="228"/>
      <c r="L924" s="228"/>
      <c r="M924" s="228"/>
      <c r="N924" s="2"/>
      <c r="O924" s="2"/>
    </row>
    <row r="925" spans="1:15" x14ac:dyDescent="0.2">
      <c r="C925" s="169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5.75" x14ac:dyDescent="0.25">
      <c r="C926" s="88" t="s">
        <v>25</v>
      </c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2"/>
      <c r="O926" s="2"/>
    </row>
    <row r="927" spans="1:15" x14ac:dyDescent="0.2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4" t="s">
        <v>10</v>
      </c>
      <c r="O927" s="2"/>
    </row>
    <row r="928" spans="1:15" ht="38.25" customHeight="1" x14ac:dyDescent="0.2">
      <c r="C928" s="68" t="s">
        <v>26</v>
      </c>
      <c r="D928" s="69"/>
      <c r="E928" s="70"/>
      <c r="F928" s="51" t="s">
        <v>22</v>
      </c>
      <c r="G928" s="71"/>
      <c r="H928" s="52"/>
      <c r="I928" s="39" t="s">
        <v>23</v>
      </c>
      <c r="J928" s="40"/>
      <c r="K928" s="41"/>
      <c r="L928" s="72" t="s">
        <v>13</v>
      </c>
      <c r="M928" s="73"/>
      <c r="N928" s="74"/>
      <c r="O928" s="2"/>
    </row>
    <row r="929" spans="2:15" ht="30" x14ac:dyDescent="0.2">
      <c r="C929" s="75"/>
      <c r="D929" s="76"/>
      <c r="E929" s="77"/>
      <c r="F929" s="78" t="s">
        <v>14</v>
      </c>
      <c r="G929" s="78" t="s">
        <v>15</v>
      </c>
      <c r="H929" s="78" t="s">
        <v>16</v>
      </c>
      <c r="I929" s="78" t="s">
        <v>14</v>
      </c>
      <c r="J929" s="78" t="s">
        <v>15</v>
      </c>
      <c r="K929" s="78" t="s">
        <v>16</v>
      </c>
      <c r="L929" s="78" t="s">
        <v>14</v>
      </c>
      <c r="M929" s="78" t="s">
        <v>15</v>
      </c>
      <c r="N929" s="78" t="s">
        <v>16</v>
      </c>
      <c r="O929" s="2"/>
    </row>
    <row r="930" spans="2:15" ht="15.75" x14ac:dyDescent="0.25">
      <c r="C930" s="79">
        <v>1</v>
      </c>
      <c r="D930" s="80"/>
      <c r="E930" s="81"/>
      <c r="F930" s="82">
        <v>2</v>
      </c>
      <c r="G930" s="82">
        <v>3</v>
      </c>
      <c r="H930" s="82">
        <v>4</v>
      </c>
      <c r="I930" s="82">
        <v>5</v>
      </c>
      <c r="J930" s="82">
        <v>6</v>
      </c>
      <c r="K930" s="82">
        <v>7</v>
      </c>
      <c r="L930" s="82">
        <v>8</v>
      </c>
      <c r="M930" s="82">
        <v>9</v>
      </c>
      <c r="N930" s="82">
        <v>10</v>
      </c>
      <c r="O930" s="2"/>
    </row>
    <row r="931" spans="2:15" ht="15.75" x14ac:dyDescent="0.25">
      <c r="C931" s="51"/>
      <c r="D931" s="71"/>
      <c r="E931" s="52"/>
      <c r="F931" s="83"/>
      <c r="G931" s="54"/>
      <c r="H931" s="83"/>
      <c r="I931" s="83"/>
      <c r="J931" s="83"/>
      <c r="K931" s="83"/>
      <c r="L931" s="84"/>
      <c r="M931" s="84"/>
      <c r="N931" s="84">
        <f>K931-H931</f>
        <v>0</v>
      </c>
      <c r="O931" s="2"/>
    </row>
    <row r="932" spans="2:15" ht="15.75" x14ac:dyDescent="0.25">
      <c r="C932" s="85" t="s">
        <v>27</v>
      </c>
      <c r="D932" s="85"/>
      <c r="E932" s="85"/>
      <c r="F932" s="83"/>
      <c r="G932" s="54"/>
      <c r="H932" s="54"/>
      <c r="I932" s="83"/>
      <c r="J932" s="83"/>
      <c r="K932" s="54"/>
      <c r="L932" s="84"/>
      <c r="M932" s="84"/>
      <c r="N932" s="84">
        <f>K932-H932</f>
        <v>0</v>
      </c>
      <c r="O932" s="2"/>
    </row>
    <row r="933" spans="2:15" ht="15.75" x14ac:dyDescent="0.25">
      <c r="C933" s="85" t="s">
        <v>24</v>
      </c>
      <c r="D933" s="85"/>
      <c r="E933" s="85"/>
      <c r="F933" s="83">
        <f t="shared" ref="F933:N933" si="19">SUM(F931:F932)</f>
        <v>0</v>
      </c>
      <c r="G933" s="54">
        <f t="shared" si="19"/>
        <v>0</v>
      </c>
      <c r="H933" s="83">
        <f t="shared" si="19"/>
        <v>0</v>
      </c>
      <c r="I933" s="83">
        <f t="shared" si="19"/>
        <v>0</v>
      </c>
      <c r="J933" s="54">
        <f t="shared" si="19"/>
        <v>0</v>
      </c>
      <c r="K933" s="83">
        <f t="shared" si="19"/>
        <v>0</v>
      </c>
      <c r="L933" s="86">
        <f t="shared" si="19"/>
        <v>0</v>
      </c>
      <c r="M933" s="86">
        <f t="shared" si="19"/>
        <v>0</v>
      </c>
      <c r="N933" s="86">
        <f t="shared" si="19"/>
        <v>0</v>
      </c>
      <c r="O933" s="2"/>
    </row>
    <row r="934" spans="2:15" ht="15.75" x14ac:dyDescent="0.25">
      <c r="C934" s="3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2:15" ht="15.75" x14ac:dyDescent="0.25">
      <c r="C935" s="88" t="s">
        <v>28</v>
      </c>
      <c r="D935" s="88"/>
      <c r="E935" s="88"/>
      <c r="F935" s="88"/>
      <c r="G935" s="88"/>
      <c r="H935" s="88"/>
      <c r="I935" s="88"/>
      <c r="J935" s="88"/>
      <c r="K935" s="2"/>
      <c r="L935" s="2"/>
      <c r="M935" s="2"/>
      <c r="N935" s="2"/>
      <c r="O935" s="2"/>
    </row>
    <row r="936" spans="2:15" ht="15.75" x14ac:dyDescent="0.25">
      <c r="C936" s="3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2:15" x14ac:dyDescent="0.2">
      <c r="B937" s="35" t="s">
        <v>18</v>
      </c>
      <c r="C937" s="89" t="s">
        <v>19</v>
      </c>
      <c r="D937" s="42" t="s">
        <v>29</v>
      </c>
      <c r="E937" s="42"/>
      <c r="F937" s="42"/>
      <c r="G937" s="42"/>
      <c r="H937" s="38" t="s">
        <v>30</v>
      </c>
      <c r="I937" s="38" t="s">
        <v>31</v>
      </c>
      <c r="J937" s="38" t="s">
        <v>22</v>
      </c>
      <c r="K937" s="38"/>
      <c r="L937" s="38" t="s">
        <v>32</v>
      </c>
      <c r="M937" s="38"/>
      <c r="N937" s="42" t="s">
        <v>13</v>
      </c>
      <c r="O937" s="2"/>
    </row>
    <row r="938" spans="2:15" x14ac:dyDescent="0.2">
      <c r="B938" s="35"/>
      <c r="C938" s="91"/>
      <c r="D938" s="42"/>
      <c r="E938" s="42"/>
      <c r="F938" s="42"/>
      <c r="G938" s="42"/>
      <c r="H938" s="38"/>
      <c r="I938" s="38"/>
      <c r="J938" s="38"/>
      <c r="K938" s="38"/>
      <c r="L938" s="38"/>
      <c r="M938" s="38"/>
      <c r="N938" s="42"/>
      <c r="O938" s="2"/>
    </row>
    <row r="939" spans="2:15" ht="15.75" x14ac:dyDescent="0.2">
      <c r="B939" s="92">
        <v>1</v>
      </c>
      <c r="C939" s="93">
        <v>2</v>
      </c>
      <c r="D939" s="36">
        <v>3</v>
      </c>
      <c r="E939" s="36"/>
      <c r="F939" s="36"/>
      <c r="G939" s="36"/>
      <c r="H939" s="94">
        <v>4</v>
      </c>
      <c r="I939" s="94">
        <v>5</v>
      </c>
      <c r="J939" s="95">
        <v>6</v>
      </c>
      <c r="K939" s="95"/>
      <c r="L939" s="95">
        <v>7</v>
      </c>
      <c r="M939" s="95"/>
      <c r="N939" s="93">
        <v>8</v>
      </c>
      <c r="O939" s="2"/>
    </row>
    <row r="940" spans="2:15" ht="18" customHeight="1" x14ac:dyDescent="0.2">
      <c r="B940" s="48"/>
      <c r="C940" s="96" t="str">
        <f>'[1]нов паспорт'!B1406</f>
        <v>О611161</v>
      </c>
      <c r="D940" s="96" t="str">
        <f>'[1]нов паспорт'!C1406</f>
        <v xml:space="preserve">Завдання1:                         </v>
      </c>
      <c r="E940" s="98" t="str">
        <f>'[1]нов паспорт'!D1406</f>
        <v>Забезпечення діяльності інших закладів у сфері освіти</v>
      </c>
      <c r="F940" s="98"/>
      <c r="G940" s="98"/>
      <c r="H940" s="98"/>
      <c r="I940" s="98"/>
      <c r="J940" s="98"/>
      <c r="K940" s="98"/>
      <c r="L940" s="98"/>
      <c r="M940" s="98"/>
      <c r="N940" s="99"/>
      <c r="O940" s="2"/>
    </row>
    <row r="941" spans="2:15" ht="15.75" x14ac:dyDescent="0.25">
      <c r="B941" s="100">
        <v>1</v>
      </c>
      <c r="C941" s="101"/>
      <c r="D941" s="102" t="s">
        <v>33</v>
      </c>
      <c r="E941" s="102"/>
      <c r="F941" s="102"/>
      <c r="G941" s="102"/>
      <c r="H941" s="103"/>
      <c r="I941" s="103"/>
      <c r="J941" s="104"/>
      <c r="K941" s="104"/>
      <c r="L941" s="104"/>
      <c r="M941" s="104"/>
      <c r="N941" s="62"/>
      <c r="O941" s="2"/>
    </row>
    <row r="942" spans="2:15" ht="15.75" x14ac:dyDescent="0.25">
      <c r="B942" s="48"/>
      <c r="C942" s="54"/>
      <c r="D942" s="85" t="str">
        <f>'[1]нов паспорт'!C1408</f>
        <v>кількість  закладів</v>
      </c>
      <c r="E942" s="85"/>
      <c r="F942" s="85"/>
      <c r="G942" s="85"/>
      <c r="H942" s="103" t="str">
        <f>'[1]нов паспорт'!J1408</f>
        <v>од.</v>
      </c>
      <c r="I942" s="103" t="str">
        <f>'[1]нов паспорт'!K1408</f>
        <v>мережа</v>
      </c>
      <c r="J942" s="104">
        <f>'[1]нов паспорт'!L1408</f>
        <v>4</v>
      </c>
      <c r="K942" s="104"/>
      <c r="L942" s="104">
        <f>J942</f>
        <v>4</v>
      </c>
      <c r="M942" s="104"/>
      <c r="N942" s="29">
        <f>L942-J942</f>
        <v>0</v>
      </c>
      <c r="O942" s="2"/>
    </row>
    <row r="943" spans="2:15" ht="29.25" customHeight="1" x14ac:dyDescent="0.25">
      <c r="B943" s="48"/>
      <c r="C943" s="54"/>
      <c r="D943" s="85" t="str">
        <f>'[1]нов паспорт'!C1409</f>
        <v xml:space="preserve">всього - середньорічне   число ставок /штатних одиниць ,     </v>
      </c>
      <c r="E943" s="85"/>
      <c r="F943" s="85"/>
      <c r="G943" s="85"/>
      <c r="H943" s="103" t="str">
        <f>'[1]нов паспорт'!J1409</f>
        <v>од.</v>
      </c>
      <c r="I943" s="326" t="str">
        <f>'[1]нов паспорт'!K1409</f>
        <v>штатний розпис</v>
      </c>
      <c r="J943" s="104">
        <f>'[1]нов паспорт'!L1409</f>
        <v>45.96</v>
      </c>
      <c r="K943" s="104"/>
      <c r="L943" s="167">
        <f>J943</f>
        <v>45.96</v>
      </c>
      <c r="M943" s="104"/>
      <c r="N943" s="29">
        <f>L943-J943</f>
        <v>0</v>
      </c>
      <c r="O943" s="2"/>
    </row>
    <row r="944" spans="2:15" ht="15.75" x14ac:dyDescent="0.25">
      <c r="B944" s="62"/>
      <c r="C944" s="54"/>
      <c r="D944" s="85" t="str">
        <f>'[1]нов паспорт'!C1410</f>
        <v>у тому числі:</v>
      </c>
      <c r="E944" s="85"/>
      <c r="F944" s="85"/>
      <c r="G944" s="85"/>
      <c r="H944" s="103"/>
      <c r="I944" s="103"/>
      <c r="J944" s="104"/>
      <c r="K944" s="104"/>
      <c r="L944" s="104"/>
      <c r="M944" s="104"/>
      <c r="N944" s="29"/>
      <c r="O944" s="2"/>
    </row>
    <row r="945" spans="2:15" ht="24.75" x14ac:dyDescent="0.25">
      <c r="B945" s="62"/>
      <c r="C945" s="54"/>
      <c r="D945" s="529" t="str">
        <f>'[1]нов паспорт'!C1411</f>
        <v xml:space="preserve"> педагогічного   персоналу     </v>
      </c>
      <c r="E945" s="530"/>
      <c r="F945" s="530"/>
      <c r="G945" s="531"/>
      <c r="H945" s="103" t="str">
        <f>'[1]нов паспорт'!J1411</f>
        <v>од.</v>
      </c>
      <c r="I945" s="326" t="str">
        <f>'[1]нов паспорт'!K1411</f>
        <v>штатний розпис</v>
      </c>
      <c r="J945" s="104">
        <f>'[1]нов паспорт'!L1411</f>
        <v>6.71</v>
      </c>
      <c r="K945" s="104"/>
      <c r="L945" s="167">
        <f>J945</f>
        <v>6.71</v>
      </c>
      <c r="M945" s="104"/>
      <c r="N945" s="29">
        <f>L945-J945</f>
        <v>0</v>
      </c>
      <c r="O945" s="2"/>
    </row>
    <row r="946" spans="2:15" ht="24.75" x14ac:dyDescent="0.25">
      <c r="B946" s="62"/>
      <c r="C946" s="54"/>
      <c r="D946" s="529" t="str">
        <f>'[1]нов паспорт'!C1412</f>
        <v xml:space="preserve"> адмін-персоналу, за умовами  оплати віднесених до педагогічного персоналу      </v>
      </c>
      <c r="E946" s="530"/>
      <c r="F946" s="530"/>
      <c r="G946" s="531"/>
      <c r="H946" s="103" t="str">
        <f>'[1]нов паспорт'!J1412</f>
        <v>од.</v>
      </c>
      <c r="I946" s="326" t="str">
        <f>'[1]нов паспорт'!K1412</f>
        <v>штатний розпис</v>
      </c>
      <c r="J946" s="104">
        <f>'[1]нов паспорт'!L1412</f>
        <v>2</v>
      </c>
      <c r="K946" s="104"/>
      <c r="L946" s="167">
        <f>J946</f>
        <v>2</v>
      </c>
      <c r="M946" s="104"/>
      <c r="N946" s="29">
        <f>L946-J946</f>
        <v>0</v>
      </c>
      <c r="O946" s="2"/>
    </row>
    <row r="947" spans="2:15" ht="24.75" x14ac:dyDescent="0.25">
      <c r="B947" s="62"/>
      <c r="C947" s="54"/>
      <c r="D947" s="529" t="str">
        <f>'[1]нов паспорт'!C1413</f>
        <v xml:space="preserve"> спеціалістів   </v>
      </c>
      <c r="E947" s="530"/>
      <c r="F947" s="530"/>
      <c r="G947" s="531"/>
      <c r="H947" s="103" t="str">
        <f>'[1]нов паспорт'!J1413</f>
        <v>од.</v>
      </c>
      <c r="I947" s="326" t="str">
        <f>'[1]нов паспорт'!K1413</f>
        <v>штатний розпис</v>
      </c>
      <c r="J947" s="104">
        <f>'[1]нов паспорт'!L1413</f>
        <v>28.5</v>
      </c>
      <c r="K947" s="104"/>
      <c r="L947" s="167">
        <f>J947</f>
        <v>28.5</v>
      </c>
      <c r="M947" s="104"/>
      <c r="N947" s="29">
        <f>L947-J947</f>
        <v>0</v>
      </c>
      <c r="O947" s="2"/>
    </row>
    <row r="948" spans="2:15" ht="24.75" x14ac:dyDescent="0.25">
      <c r="B948" s="62"/>
      <c r="C948" s="54"/>
      <c r="D948" s="529" t="str">
        <f>'[1]нов паспорт'!C1414</f>
        <v xml:space="preserve"> робітників </v>
      </c>
      <c r="E948" s="530"/>
      <c r="F948" s="530"/>
      <c r="G948" s="531"/>
      <c r="H948" s="103" t="str">
        <f>'[1]нов паспорт'!J1414</f>
        <v>од.</v>
      </c>
      <c r="I948" s="326" t="str">
        <f>'[1]нов паспорт'!K1414</f>
        <v>штатний розпис</v>
      </c>
      <c r="J948" s="104">
        <f>'[1]нов паспорт'!L1414</f>
        <v>8.75</v>
      </c>
      <c r="K948" s="104"/>
      <c r="L948" s="167">
        <f>J948</f>
        <v>8.75</v>
      </c>
      <c r="M948" s="104"/>
      <c r="N948" s="29">
        <f>L948-J948</f>
        <v>0</v>
      </c>
      <c r="O948" s="2"/>
    </row>
    <row r="949" spans="2:15" ht="15" x14ac:dyDescent="0.25">
      <c r="B949" s="62"/>
      <c r="C949" s="121" t="s">
        <v>34</v>
      </c>
      <c r="D949" s="121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2"/>
    </row>
    <row r="950" spans="2:15" x14ac:dyDescent="0.2">
      <c r="B950" s="122"/>
      <c r="C950" s="123"/>
      <c r="D950" s="123"/>
      <c r="E950" s="123"/>
      <c r="F950" s="123"/>
      <c r="G950" s="123"/>
      <c r="H950" s="123"/>
      <c r="I950" s="123"/>
      <c r="J950" s="123"/>
      <c r="K950" s="123"/>
      <c r="L950" s="123"/>
      <c r="M950" s="123"/>
      <c r="N950" s="124"/>
      <c r="O950" s="2"/>
    </row>
    <row r="951" spans="2:15" ht="15.75" x14ac:dyDescent="0.25">
      <c r="B951" s="532">
        <v>2</v>
      </c>
      <c r="C951" s="26"/>
      <c r="D951" s="116" t="s">
        <v>35</v>
      </c>
      <c r="E951" s="117"/>
      <c r="F951" s="117"/>
      <c r="G951" s="118"/>
      <c r="H951" s="119"/>
      <c r="I951" s="119"/>
      <c r="J951" s="104"/>
      <c r="K951" s="104"/>
      <c r="L951" s="104"/>
      <c r="M951" s="104"/>
      <c r="N951" s="62"/>
      <c r="O951" s="2"/>
    </row>
    <row r="952" spans="2:15" ht="15.75" customHeight="1" x14ac:dyDescent="0.25">
      <c r="B952" s="100"/>
      <c r="C952" s="83"/>
      <c r="D952" s="85" t="str">
        <f>'[1]нов паспорт'!C1416</f>
        <v xml:space="preserve">кількість закладів, які обслуговуються працівниками </v>
      </c>
      <c r="E952" s="85"/>
      <c r="F952" s="85"/>
      <c r="G952" s="85"/>
      <c r="H952" s="103" t="str">
        <f>'[1]нов паспорт'!J1416</f>
        <v>од.</v>
      </c>
      <c r="I952" s="103" t="str">
        <f>'[1]нов паспорт'!K1416</f>
        <v>мережа</v>
      </c>
      <c r="J952" s="104">
        <f>'[1]нов паспорт'!L1416</f>
        <v>21</v>
      </c>
      <c r="K952" s="104"/>
      <c r="L952" s="104">
        <f>J952</f>
        <v>21</v>
      </c>
      <c r="M952" s="104"/>
      <c r="N952" s="29">
        <f>L952-J952</f>
        <v>0</v>
      </c>
      <c r="O952" s="2"/>
    </row>
    <row r="953" spans="2:15" ht="15.75" customHeight="1" x14ac:dyDescent="0.25">
      <c r="B953" s="62"/>
      <c r="C953" s="121" t="s">
        <v>34</v>
      </c>
      <c r="D953" s="121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2"/>
    </row>
    <row r="954" spans="2:15" ht="15.75" customHeight="1" x14ac:dyDescent="0.2">
      <c r="B954" s="122"/>
      <c r="C954" s="123"/>
      <c r="D954" s="123"/>
      <c r="E954" s="123"/>
      <c r="F954" s="123"/>
      <c r="G954" s="123"/>
      <c r="H954" s="123"/>
      <c r="I954" s="123"/>
      <c r="J954" s="123"/>
      <c r="K954" s="123"/>
      <c r="L954" s="123"/>
      <c r="M954" s="123"/>
      <c r="N954" s="124"/>
      <c r="O954" s="2"/>
    </row>
    <row r="955" spans="2:15" ht="15.75" x14ac:dyDescent="0.25">
      <c r="B955" s="322">
        <v>3</v>
      </c>
      <c r="C955" s="195"/>
      <c r="D955" s="127" t="s">
        <v>36</v>
      </c>
      <c r="E955" s="128"/>
      <c r="F955" s="128"/>
      <c r="G955" s="129"/>
      <c r="H955" s="130"/>
      <c r="I955" s="130"/>
      <c r="J955" s="131"/>
      <c r="K955" s="131"/>
      <c r="L955" s="131"/>
      <c r="M955" s="131"/>
      <c r="N955" s="132"/>
      <c r="O955" s="2"/>
    </row>
    <row r="956" spans="2:15" ht="24.75" x14ac:dyDescent="0.25">
      <c r="B956" s="100"/>
      <c r="C956" s="83"/>
      <c r="D956" s="531" t="str">
        <f>'[1]нов паспорт'!C1418</f>
        <v>кількість установ , які обслуговує один працівник</v>
      </c>
      <c r="E956" s="85"/>
      <c r="F956" s="85"/>
      <c r="G956" s="85"/>
      <c r="H956" s="103" t="str">
        <f>'[1]нов паспорт'!J1418</f>
        <v>од.</v>
      </c>
      <c r="I956" s="326" t="str">
        <f>'[1]нов паспорт'!K1418</f>
        <v>розрахунковий показник</v>
      </c>
      <c r="J956" s="139">
        <f>'[1]нов паспорт'!L1418</f>
        <v>7</v>
      </c>
      <c r="K956" s="139"/>
      <c r="L956" s="139">
        <f>J956</f>
        <v>7</v>
      </c>
      <c r="M956" s="139" t="e">
        <f>M943/M944*1000</f>
        <v>#DIV/0!</v>
      </c>
      <c r="N956" s="533">
        <f>L956-J956</f>
        <v>0</v>
      </c>
      <c r="O956" s="2"/>
    </row>
    <row r="957" spans="2:15" ht="15" x14ac:dyDescent="0.25">
      <c r="B957" s="62"/>
      <c r="C957" s="121" t="s">
        <v>34</v>
      </c>
      <c r="D957" s="121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2"/>
    </row>
    <row r="958" spans="2:15" x14ac:dyDescent="0.2">
      <c r="B958" s="122"/>
      <c r="C958" s="123"/>
      <c r="D958" s="123"/>
      <c r="E958" s="123"/>
      <c r="F958" s="123"/>
      <c r="G958" s="123"/>
      <c r="H958" s="123"/>
      <c r="I958" s="123"/>
      <c r="J958" s="123"/>
      <c r="K958" s="123"/>
      <c r="L958" s="123"/>
      <c r="M958" s="123"/>
      <c r="N958" s="124"/>
      <c r="O958" s="2"/>
    </row>
    <row r="959" spans="2:15" ht="15.75" hidden="1" x14ac:dyDescent="0.25">
      <c r="B959" s="322">
        <v>4</v>
      </c>
      <c r="C959" s="195"/>
      <c r="D959" s="534" t="s">
        <v>38</v>
      </c>
      <c r="E959" s="535"/>
      <c r="F959" s="535"/>
      <c r="G959" s="536"/>
      <c r="H959" s="197"/>
      <c r="I959" s="197"/>
      <c r="J959" s="537"/>
      <c r="K959" s="537"/>
      <c r="L959" s="537"/>
      <c r="M959" s="537"/>
      <c r="N959" s="538"/>
      <c r="O959" s="2"/>
    </row>
    <row r="960" spans="2:15" ht="15.75" hidden="1" x14ac:dyDescent="0.25">
      <c r="B960" s="100"/>
      <c r="C960" s="83"/>
      <c r="D960" s="531"/>
      <c r="E960" s="85"/>
      <c r="F960" s="85"/>
      <c r="G960" s="85"/>
      <c r="H960" s="103"/>
      <c r="I960" s="111"/>
      <c r="J960" s="104"/>
      <c r="K960" s="104"/>
      <c r="L960" s="104"/>
      <c r="M960" s="104"/>
      <c r="N960" s="29">
        <f>L960-J960</f>
        <v>0</v>
      </c>
      <c r="O960" s="2"/>
    </row>
    <row r="961" spans="2:15" ht="15.75" hidden="1" x14ac:dyDescent="0.25">
      <c r="B961" s="100"/>
      <c r="C961" s="83"/>
      <c r="D961" s="531"/>
      <c r="E961" s="85"/>
      <c r="F961" s="85"/>
      <c r="G961" s="85"/>
      <c r="H961" s="103"/>
      <c r="I961" s="111"/>
      <c r="J961" s="104"/>
      <c r="K961" s="104"/>
      <c r="L961" s="104"/>
      <c r="M961" s="104"/>
      <c r="N961" s="29">
        <f>L961-J961</f>
        <v>0</v>
      </c>
      <c r="O961" s="2"/>
    </row>
    <row r="962" spans="2:15" ht="15.75" hidden="1" x14ac:dyDescent="0.25">
      <c r="B962" s="100"/>
      <c r="C962" s="83"/>
      <c r="D962" s="531"/>
      <c r="E962" s="85"/>
      <c r="F962" s="85"/>
      <c r="G962" s="85"/>
      <c r="H962" s="103"/>
      <c r="I962" s="111"/>
      <c r="J962" s="539"/>
      <c r="K962" s="539"/>
      <c r="L962" s="539"/>
      <c r="M962" s="539"/>
      <c r="N962" s="29">
        <f>L962-J962</f>
        <v>0</v>
      </c>
      <c r="O962" s="2"/>
    </row>
    <row r="963" spans="2:15" x14ac:dyDescent="0.2">
      <c r="B963" s="48"/>
      <c r="C963" s="96" t="str">
        <f>'[1]нов паспорт'!B1419</f>
        <v>О611162</v>
      </c>
      <c r="D963" s="96" t="str">
        <f>'[1]нов паспорт'!C1419</f>
        <v xml:space="preserve">Завдання2:                         </v>
      </c>
      <c r="E963" s="98" t="str">
        <f>'[1]нов паспорт'!D1419</f>
        <v>Інші програми та заходи у сфері освіти</v>
      </c>
      <c r="F963" s="98"/>
      <c r="G963" s="98"/>
      <c r="H963" s="98"/>
      <c r="I963" s="98"/>
      <c r="J963" s="98"/>
      <c r="K963" s="98"/>
      <c r="L963" s="98"/>
      <c r="M963" s="98"/>
      <c r="N963" s="99"/>
      <c r="O963" s="2"/>
    </row>
    <row r="964" spans="2:15" ht="15.75" customHeight="1" x14ac:dyDescent="0.25">
      <c r="B964" s="100">
        <v>1</v>
      </c>
      <c r="C964" s="101"/>
      <c r="D964" s="116" t="s">
        <v>35</v>
      </c>
      <c r="E964" s="117"/>
      <c r="F964" s="117"/>
      <c r="G964" s="118"/>
      <c r="H964" s="103"/>
      <c r="I964" s="103"/>
      <c r="J964" s="104"/>
      <c r="K964" s="104"/>
      <c r="L964" s="104"/>
      <c r="M964" s="104"/>
      <c r="N964" s="62"/>
      <c r="O964" s="2"/>
    </row>
    <row r="965" spans="2:15" ht="23.25" customHeight="1" x14ac:dyDescent="0.25">
      <c r="B965" s="48"/>
      <c r="C965" s="115"/>
      <c r="D965" s="540" t="str">
        <f>'[1]нов паспорт'!C1421</f>
        <v>середньорічна кількість одержувачів допомоги</v>
      </c>
      <c r="E965" s="337"/>
      <c r="F965" s="337"/>
      <c r="G965" s="541"/>
      <c r="H965" s="119" t="str">
        <f>'[1]нов паспорт'!J1421</f>
        <v>од.</v>
      </c>
      <c r="I965" s="542" t="str">
        <f>'[1]нов паспорт'!K1421</f>
        <v>заяви дітей сиріт</v>
      </c>
      <c r="J965" s="104">
        <f>'[1]нов паспорт'!L1421</f>
        <v>4</v>
      </c>
      <c r="K965" s="104"/>
      <c r="L965" s="167">
        <f>J965</f>
        <v>4</v>
      </c>
      <c r="M965" s="167"/>
      <c r="N965" s="29">
        <f>L965-J965</f>
        <v>0</v>
      </c>
      <c r="O965" s="2"/>
    </row>
    <row r="966" spans="2:15" ht="15.75" x14ac:dyDescent="0.25">
      <c r="B966" s="322">
        <v>2</v>
      </c>
      <c r="C966" s="26"/>
      <c r="D966" s="127" t="s">
        <v>36</v>
      </c>
      <c r="E966" s="128"/>
      <c r="F966" s="128"/>
      <c r="G966" s="129"/>
      <c r="H966" s="119"/>
      <c r="I966" s="119"/>
      <c r="J966" s="104"/>
      <c r="K966" s="104"/>
      <c r="L966" s="104"/>
      <c r="M966" s="104"/>
      <c r="N966" s="62"/>
      <c r="O966" s="2"/>
    </row>
    <row r="967" spans="2:15" ht="24.75" x14ac:dyDescent="0.25">
      <c r="B967" s="48"/>
      <c r="C967" s="101"/>
      <c r="D967" s="540" t="str">
        <f>'[1]нов паспорт'!C1423</f>
        <v xml:space="preserve">середній розмір допомоги </v>
      </c>
      <c r="E967" s="337"/>
      <c r="F967" s="337"/>
      <c r="G967" s="541"/>
      <c r="H967" s="119" t="str">
        <f>'[1]нов паспорт'!J1423</f>
        <v>грн.</v>
      </c>
      <c r="I967" s="543" t="str">
        <f>'[1]нов паспорт'!K1423</f>
        <v xml:space="preserve"> документи бух.обліку</v>
      </c>
      <c r="J967" s="104">
        <f>'[1]нов паспорт'!L1423</f>
        <v>1810</v>
      </c>
      <c r="K967" s="104"/>
      <c r="L967" s="139">
        <f>J967</f>
        <v>1810</v>
      </c>
      <c r="M967" s="139"/>
      <c r="N967" s="29">
        <f>L967-J967</f>
        <v>0</v>
      </c>
      <c r="O967" s="2"/>
    </row>
    <row r="968" spans="2:15" ht="15" x14ac:dyDescent="0.25">
      <c r="B968" s="62"/>
      <c r="C968" s="121" t="s">
        <v>34</v>
      </c>
      <c r="D968" s="121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2"/>
    </row>
    <row r="969" spans="2:15" x14ac:dyDescent="0.2">
      <c r="B969" s="122"/>
      <c r="C969" s="123"/>
      <c r="D969" s="123"/>
      <c r="E969" s="123"/>
      <c r="F969" s="123"/>
      <c r="G969" s="123"/>
      <c r="H969" s="123"/>
      <c r="I969" s="123"/>
      <c r="J969" s="123"/>
      <c r="K969" s="123"/>
      <c r="L969" s="123"/>
      <c r="M969" s="123"/>
      <c r="N969" s="124"/>
      <c r="O969" s="2"/>
    </row>
    <row r="970" spans="2:15" ht="15.75" x14ac:dyDescent="0.25">
      <c r="B970" s="544"/>
      <c r="C970" s="545" t="str">
        <f>'[1]нов паспорт'!B1452</f>
        <v>О611161</v>
      </c>
      <c r="D970" s="546" t="str">
        <f>'[1]нов паспорт'!C1452</f>
        <v xml:space="preserve">Завдання 3:                         </v>
      </c>
      <c r="E970" s="547" t="str">
        <f>'[1]нов паспорт'!D1452</f>
        <v>Придбання обладнання і предметів довгострокового  користування</v>
      </c>
      <c r="F970" s="547"/>
      <c r="G970" s="547"/>
      <c r="H970" s="547"/>
      <c r="I970" s="547"/>
      <c r="J970" s="547"/>
      <c r="K970" s="547"/>
      <c r="L970" s="547"/>
      <c r="M970" s="547"/>
      <c r="N970" s="548"/>
      <c r="O970" s="2"/>
    </row>
    <row r="971" spans="2:15" ht="15.75" customHeight="1" x14ac:dyDescent="0.25">
      <c r="B971" s="322"/>
      <c r="C971" s="195"/>
      <c r="D971" s="102" t="s">
        <v>33</v>
      </c>
      <c r="E971" s="102"/>
      <c r="F971" s="102"/>
      <c r="G971" s="102"/>
      <c r="H971" s="103"/>
      <c r="I971" s="549"/>
      <c r="J971" s="104"/>
      <c r="K971" s="104"/>
      <c r="L971" s="149"/>
      <c r="M971" s="550"/>
      <c r="N971" s="62"/>
      <c r="O971" s="2"/>
    </row>
    <row r="972" spans="2:15" ht="15.75" x14ac:dyDescent="0.25">
      <c r="B972" s="48"/>
      <c r="C972" s="103"/>
      <c r="D972" s="337" t="str">
        <f>'[1]нов паспорт'!C1454</f>
        <v xml:space="preserve">Вартість придбаного обладнання </v>
      </c>
      <c r="E972" s="337"/>
      <c r="F972" s="337"/>
      <c r="G972" s="541"/>
      <c r="H972" s="551" t="str">
        <f>'[1]нов паспорт'!J1454</f>
        <v>тис.грн.</v>
      </c>
      <c r="I972" s="119" t="str">
        <f>'[1]нов паспорт'!K1454</f>
        <v>кошторис</v>
      </c>
      <c r="J972" s="167">
        <f>'[1]нов паспорт'!L1454</f>
        <v>16.7</v>
      </c>
      <c r="K972" s="167"/>
      <c r="L972" s="167">
        <f>J972</f>
        <v>16.7</v>
      </c>
      <c r="M972" s="167" t="e">
        <f>M965/M967*1000</f>
        <v>#DIV/0!</v>
      </c>
      <c r="N972" s="29">
        <f>L972-J972</f>
        <v>0</v>
      </c>
      <c r="O972" s="2"/>
    </row>
    <row r="973" spans="2:15" ht="15.75" x14ac:dyDescent="0.25">
      <c r="B973" s="322"/>
      <c r="C973" s="83"/>
      <c r="D973" s="116" t="s">
        <v>35</v>
      </c>
      <c r="E973" s="117"/>
      <c r="F973" s="117"/>
      <c r="G973" s="118"/>
      <c r="H973" s="197"/>
      <c r="I973" s="197"/>
      <c r="J973" s="537"/>
      <c r="K973" s="537"/>
      <c r="L973" s="537"/>
      <c r="M973" s="537"/>
      <c r="N973" s="538"/>
      <c r="O973" s="2"/>
    </row>
    <row r="974" spans="2:15" ht="17.25" customHeight="1" x14ac:dyDescent="0.25">
      <c r="B974" s="48"/>
      <c r="C974" s="101"/>
      <c r="D974" s="337" t="str">
        <f>'[1]нов паспорт'!C1456</f>
        <v>кількість придбаного обладнання</v>
      </c>
      <c r="E974" s="337"/>
      <c r="F974" s="337"/>
      <c r="G974" s="541"/>
      <c r="H974" s="119" t="str">
        <f>'[1]нов паспорт'!J1456</f>
        <v>од.</v>
      </c>
      <c r="I974" s="119" t="str">
        <f>'[1]нов паспорт'!K1456</f>
        <v xml:space="preserve"> документи бух.обліку</v>
      </c>
      <c r="J974" s="139">
        <f>'[1]нов паспорт'!L1456</f>
        <v>2</v>
      </c>
      <c r="K974" s="104"/>
      <c r="L974" s="139">
        <f>J974</f>
        <v>2</v>
      </c>
      <c r="M974" s="139"/>
      <c r="N974" s="29">
        <f>L974-J974</f>
        <v>0</v>
      </c>
      <c r="O974" s="2"/>
    </row>
    <row r="975" spans="2:15" ht="15.75" x14ac:dyDescent="0.25">
      <c r="B975" s="48"/>
      <c r="C975" s="195"/>
      <c r="D975" s="127" t="s">
        <v>36</v>
      </c>
      <c r="E975" s="128"/>
      <c r="F975" s="128"/>
      <c r="G975" s="129"/>
      <c r="H975" s="103"/>
      <c r="I975" s="549"/>
      <c r="J975" s="104"/>
      <c r="K975" s="104"/>
      <c r="L975" s="149"/>
      <c r="M975" s="550"/>
      <c r="N975" s="62"/>
      <c r="O975" s="2"/>
    </row>
    <row r="976" spans="2:15" ht="36.75" x14ac:dyDescent="0.25">
      <c r="B976" s="48"/>
      <c r="C976" s="552"/>
      <c r="D976" s="337" t="str">
        <f>'[1]нов паспорт'!C1458</f>
        <v xml:space="preserve">середня вартість одиниці придбаного обладнання </v>
      </c>
      <c r="E976" s="337"/>
      <c r="F976" s="337"/>
      <c r="G976" s="541"/>
      <c r="H976" s="551" t="str">
        <f>'[1]нов паспорт'!J1458</f>
        <v>грн.</v>
      </c>
      <c r="I976" s="543" t="str">
        <f>'[1]нов паспорт'!K1458</f>
        <v>кошторис, документи бух.обліку</v>
      </c>
      <c r="J976" s="167">
        <f>'[1]нов паспорт'!L1458</f>
        <v>8350</v>
      </c>
      <c r="K976" s="167"/>
      <c r="L976" s="167">
        <f>J976</f>
        <v>8350</v>
      </c>
      <c r="M976" s="167" t="e">
        <f>M971/M973*1000</f>
        <v>#DIV/0!</v>
      </c>
      <c r="N976" s="29">
        <f>L976-J976</f>
        <v>0</v>
      </c>
      <c r="O976" s="2"/>
    </row>
    <row r="977" spans="1:15" ht="15.75" x14ac:dyDescent="0.25">
      <c r="B977" s="48"/>
      <c r="C977" s="101"/>
      <c r="D977" s="116" t="s">
        <v>38</v>
      </c>
      <c r="E977" s="117"/>
      <c r="F977" s="117"/>
      <c r="G977" s="118"/>
      <c r="H977" s="197"/>
      <c r="I977" s="197"/>
      <c r="J977" s="537"/>
      <c r="K977" s="537"/>
      <c r="L977" s="537"/>
      <c r="M977" s="537"/>
      <c r="N977" s="538"/>
      <c r="O977" s="2"/>
    </row>
    <row r="978" spans="1:15" ht="15.75" x14ac:dyDescent="0.25">
      <c r="B978" s="48"/>
      <c r="C978" s="101"/>
      <c r="D978" s="337" t="str">
        <f>'[1]нов паспорт'!C1460</f>
        <v>відсоток виконання завдання</v>
      </c>
      <c r="E978" s="337"/>
      <c r="F978" s="337"/>
      <c r="G978" s="541"/>
      <c r="H978" s="119" t="str">
        <f>'[1]нов паспорт'!J1460</f>
        <v>%</v>
      </c>
      <c r="I978" s="181" t="str">
        <f>'[1]нов паспорт'!K1460</f>
        <v>х</v>
      </c>
      <c r="J978" s="139">
        <f>'[1]нов паспорт'!L1460</f>
        <v>100</v>
      </c>
      <c r="K978" s="104"/>
      <c r="L978" s="139">
        <f>J978</f>
        <v>100</v>
      </c>
      <c r="M978" s="139"/>
      <c r="N978" s="29">
        <f>L978-J978</f>
        <v>0</v>
      </c>
      <c r="O978" s="2"/>
    </row>
    <row r="979" spans="1:15" ht="15" x14ac:dyDescent="0.25">
      <c r="B979" s="62"/>
      <c r="C979" s="121" t="s">
        <v>34</v>
      </c>
      <c r="D979" s="121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2"/>
    </row>
    <row r="980" spans="1:15" x14ac:dyDescent="0.2">
      <c r="B980" s="122"/>
      <c r="C980" s="123"/>
      <c r="D980" s="123"/>
      <c r="E980" s="123"/>
      <c r="F980" s="123"/>
      <c r="G980" s="123"/>
      <c r="H980" s="123"/>
      <c r="I980" s="123"/>
      <c r="J980" s="123"/>
      <c r="K980" s="123"/>
      <c r="L980" s="123"/>
      <c r="M980" s="123"/>
      <c r="N980" s="124"/>
      <c r="O980" s="2"/>
    </row>
    <row r="981" spans="1:15" x14ac:dyDescent="0.2">
      <c r="C981" s="169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ht="15.75" x14ac:dyDescent="0.25">
      <c r="C982" s="67" t="s">
        <v>42</v>
      </c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2"/>
    </row>
    <row r="983" spans="1:15" ht="15.75" x14ac:dyDescent="0.25">
      <c r="C983" s="3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170" t="s">
        <v>10</v>
      </c>
      <c r="O983" s="2"/>
    </row>
    <row r="984" spans="1:15" ht="15" x14ac:dyDescent="0.2">
      <c r="A984" s="171" t="s">
        <v>43</v>
      </c>
      <c r="B984" s="172" t="s">
        <v>44</v>
      </c>
      <c r="C984" s="89" t="s">
        <v>19</v>
      </c>
      <c r="D984" s="173" t="s">
        <v>45</v>
      </c>
      <c r="E984" s="174"/>
      <c r="F984" s="175"/>
      <c r="G984" s="176" t="s">
        <v>46</v>
      </c>
      <c r="H984" s="174"/>
      <c r="I984" s="175"/>
      <c r="J984" s="176" t="s">
        <v>47</v>
      </c>
      <c r="K984" s="174"/>
      <c r="L984" s="175"/>
      <c r="M984" s="176" t="s">
        <v>48</v>
      </c>
      <c r="N984" s="174"/>
      <c r="O984" s="175"/>
    </row>
    <row r="985" spans="1:15" ht="45" x14ac:dyDescent="0.2">
      <c r="A985" s="177"/>
      <c r="B985" s="178"/>
      <c r="C985" s="91"/>
      <c r="D985" s="179" t="s">
        <v>14</v>
      </c>
      <c r="E985" s="179" t="s">
        <v>15</v>
      </c>
      <c r="F985" s="179" t="s">
        <v>16</v>
      </c>
      <c r="G985" s="179" t="s">
        <v>14</v>
      </c>
      <c r="H985" s="179" t="s">
        <v>15</v>
      </c>
      <c r="I985" s="179" t="s">
        <v>16</v>
      </c>
      <c r="J985" s="179" t="s">
        <v>14</v>
      </c>
      <c r="K985" s="179" t="s">
        <v>15</v>
      </c>
      <c r="L985" s="179" t="s">
        <v>16</v>
      </c>
      <c r="M985" s="180" t="s">
        <v>14</v>
      </c>
      <c r="N985" s="180" t="s">
        <v>15</v>
      </c>
      <c r="O985" s="180" t="s">
        <v>16</v>
      </c>
    </row>
    <row r="986" spans="1:15" ht="15.75" x14ac:dyDescent="0.25">
      <c r="A986" s="181">
        <v>1</v>
      </c>
      <c r="B986" s="181">
        <v>2</v>
      </c>
      <c r="C986" s="27">
        <v>3</v>
      </c>
      <c r="D986" s="181">
        <v>4</v>
      </c>
      <c r="E986" s="181">
        <v>5</v>
      </c>
      <c r="F986" s="181">
        <v>6</v>
      </c>
      <c r="G986" s="181">
        <v>7</v>
      </c>
      <c r="H986" s="181">
        <v>8</v>
      </c>
      <c r="I986" s="181">
        <v>9</v>
      </c>
      <c r="J986" s="181">
        <v>10</v>
      </c>
      <c r="K986" s="27">
        <v>11</v>
      </c>
      <c r="L986" s="182">
        <v>12</v>
      </c>
      <c r="M986" s="83">
        <v>13</v>
      </c>
      <c r="N986" s="83">
        <v>14</v>
      </c>
      <c r="O986" s="83">
        <v>15</v>
      </c>
    </row>
    <row r="987" spans="1:15" ht="15.75" x14ac:dyDescent="0.25">
      <c r="A987" s="27"/>
      <c r="B987" s="183" t="s">
        <v>49</v>
      </c>
      <c r="C987" s="83"/>
      <c r="D987" s="26"/>
      <c r="E987" s="27"/>
      <c r="F987" s="27"/>
      <c r="G987" s="27"/>
      <c r="H987" s="27"/>
      <c r="I987" s="27"/>
      <c r="J987" s="27"/>
      <c r="K987" s="27"/>
      <c r="L987" s="183"/>
      <c r="M987" s="83"/>
      <c r="N987" s="83"/>
      <c r="O987" s="83"/>
    </row>
    <row r="988" spans="1:15" ht="31.5" x14ac:dyDescent="0.25">
      <c r="A988" s="27"/>
      <c r="B988" s="184" t="s">
        <v>50</v>
      </c>
      <c r="C988" s="62"/>
      <c r="D988" s="26"/>
      <c r="E988" s="185"/>
      <c r="F988" s="27"/>
      <c r="G988" s="185"/>
      <c r="H988" s="27"/>
      <c r="I988" s="27"/>
      <c r="J988" s="27"/>
      <c r="K988" s="27"/>
      <c r="L988" s="183"/>
      <c r="M988" s="83"/>
      <c r="N988" s="83"/>
      <c r="O988" s="62"/>
    </row>
    <row r="989" spans="1:15" ht="31.5" x14ac:dyDescent="0.25">
      <c r="A989" s="181"/>
      <c r="B989" s="186" t="s">
        <v>51</v>
      </c>
      <c r="C989" s="62"/>
      <c r="D989" s="115"/>
      <c r="E989" s="119"/>
      <c r="F989" s="181"/>
      <c r="G989" s="119"/>
      <c r="H989" s="181"/>
      <c r="I989" s="181"/>
      <c r="J989" s="181"/>
      <c r="K989" s="181"/>
      <c r="L989" s="182"/>
      <c r="M989" s="83"/>
      <c r="N989" s="83"/>
      <c r="O989" s="62"/>
    </row>
    <row r="990" spans="1:15" ht="47.25" x14ac:dyDescent="0.25">
      <c r="A990" s="27"/>
      <c r="B990" s="184" t="s">
        <v>52</v>
      </c>
      <c r="C990" s="62"/>
      <c r="D990" s="187" t="s">
        <v>53</v>
      </c>
      <c r="E990" s="185"/>
      <c r="F990" s="27"/>
      <c r="G990" s="187" t="s">
        <v>53</v>
      </c>
      <c r="H990" s="27"/>
      <c r="I990" s="27"/>
      <c r="J990" s="187" t="s">
        <v>53</v>
      </c>
      <c r="K990" s="27"/>
      <c r="L990" s="183"/>
      <c r="M990" s="187" t="s">
        <v>53</v>
      </c>
      <c r="N990" s="83"/>
      <c r="O990" s="62"/>
    </row>
    <row r="991" spans="1:15" ht="15.75" x14ac:dyDescent="0.25">
      <c r="A991" s="83"/>
      <c r="B991" s="184" t="s">
        <v>27</v>
      </c>
      <c r="C991" s="188"/>
      <c r="D991" s="189"/>
      <c r="E991" s="190"/>
      <c r="F991" s="191"/>
      <c r="G991" s="191"/>
      <c r="H991" s="191"/>
      <c r="I991" s="191"/>
      <c r="J991" s="191"/>
      <c r="K991" s="191"/>
      <c r="L991" s="192"/>
      <c r="M991" s="191"/>
      <c r="N991" s="191"/>
      <c r="O991" s="188"/>
    </row>
    <row r="992" spans="1:15" ht="15.75" x14ac:dyDescent="0.25">
      <c r="A992" s="87"/>
      <c r="B992" s="85" t="s">
        <v>54</v>
      </c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</row>
    <row r="993" spans="1:15" ht="15.75" x14ac:dyDescent="0.25">
      <c r="A993" s="193"/>
      <c r="B993" s="194" t="s">
        <v>55</v>
      </c>
      <c r="C993" s="132"/>
      <c r="D993" s="195"/>
      <c r="E993" s="196"/>
      <c r="F993" s="193"/>
      <c r="G993" s="197"/>
      <c r="H993" s="193"/>
      <c r="I993" s="193"/>
      <c r="J993" s="193"/>
      <c r="K993" s="193"/>
      <c r="L993" s="153"/>
      <c r="M993" s="198"/>
      <c r="N993" s="198"/>
      <c r="O993" s="132"/>
    </row>
    <row r="994" spans="1:15" ht="15.75" x14ac:dyDescent="0.25">
      <c r="A994" s="181"/>
      <c r="B994" s="186" t="s">
        <v>27</v>
      </c>
      <c r="C994" s="62"/>
      <c r="D994" s="115"/>
      <c r="E994" s="119"/>
      <c r="F994" s="181"/>
      <c r="G994" s="119"/>
      <c r="H994" s="181"/>
      <c r="I994" s="181"/>
      <c r="J994" s="181"/>
      <c r="K994" s="181"/>
      <c r="L994" s="182"/>
      <c r="M994" s="83"/>
      <c r="N994" s="83"/>
      <c r="O994" s="62"/>
    </row>
    <row r="995" spans="1:15" ht="15.75" x14ac:dyDescent="0.25">
      <c r="A995" s="181"/>
      <c r="B995" s="186" t="s">
        <v>56</v>
      </c>
      <c r="C995" s="62"/>
      <c r="D995" s="115"/>
      <c r="E995" s="119"/>
      <c r="F995" s="181"/>
      <c r="G995" s="119"/>
      <c r="H995" s="181"/>
      <c r="I995" s="181"/>
      <c r="J995" s="181"/>
      <c r="K995" s="181"/>
      <c r="L995" s="182"/>
      <c r="M995" s="83"/>
      <c r="N995" s="83"/>
      <c r="O995" s="62"/>
    </row>
    <row r="996" spans="1:15" ht="15.75" x14ac:dyDescent="0.25">
      <c r="A996" s="87"/>
      <c r="B996" s="199"/>
      <c r="C996" s="200" t="s">
        <v>57</v>
      </c>
      <c r="D996" s="201"/>
      <c r="E996" s="201"/>
      <c r="F996" s="201"/>
      <c r="G996" s="201"/>
      <c r="H996" s="201"/>
      <c r="I996" s="201"/>
      <c r="J996" s="201"/>
      <c r="K996" s="201"/>
      <c r="L996" s="201"/>
      <c r="M996" s="201"/>
      <c r="N996" s="201"/>
      <c r="O996" s="14"/>
    </row>
    <row r="997" spans="1:15" ht="22.5" x14ac:dyDescent="0.3">
      <c r="A997" s="87"/>
      <c r="B997" s="199"/>
      <c r="C997" s="202" t="s">
        <v>58</v>
      </c>
      <c r="D997" s="202"/>
      <c r="E997" s="202"/>
      <c r="F997" s="202"/>
      <c r="G997" s="202"/>
      <c r="H997" s="202"/>
      <c r="I997" s="202"/>
      <c r="J997" s="202"/>
      <c r="K997" s="202"/>
      <c r="L997" s="202"/>
      <c r="M997" s="202"/>
      <c r="N997" s="202"/>
      <c r="O997" s="14"/>
    </row>
    <row r="998" spans="1:15" ht="18.75" x14ac:dyDescent="0.25">
      <c r="C998" s="200" t="s">
        <v>59</v>
      </c>
      <c r="D998" s="200"/>
      <c r="E998" s="200"/>
      <c r="F998" s="200"/>
      <c r="G998" s="200"/>
      <c r="H998" s="200"/>
      <c r="I998" s="200"/>
      <c r="J998" s="200"/>
      <c r="K998" s="200"/>
      <c r="L998" s="200"/>
      <c r="M998" s="200"/>
      <c r="N998" s="200"/>
      <c r="O998" s="2"/>
    </row>
    <row r="999" spans="1:15" ht="18.75" x14ac:dyDescent="0.25">
      <c r="C999" s="203"/>
      <c r="D999" s="203"/>
      <c r="E999" s="203"/>
      <c r="F999" s="203"/>
      <c r="G999" s="203"/>
      <c r="H999" s="203"/>
      <c r="I999" s="203"/>
      <c r="J999" s="203"/>
      <c r="K999" s="203"/>
      <c r="L999" s="203"/>
      <c r="M999" s="203"/>
      <c r="N999" s="203"/>
      <c r="O999" s="2"/>
    </row>
    <row r="1000" spans="1:15" ht="45" customHeight="1" x14ac:dyDescent="0.25">
      <c r="C1000" s="204" t="s">
        <v>60</v>
      </c>
      <c r="E1000" s="205"/>
      <c r="F1000" s="205"/>
      <c r="G1000" s="205"/>
      <c r="H1000" s="205"/>
      <c r="I1000" s="205"/>
      <c r="J1000" s="205" t="s">
        <v>61</v>
      </c>
      <c r="K1000" s="205"/>
      <c r="L1000" s="203"/>
      <c r="M1000" s="203"/>
      <c r="N1000" s="203"/>
      <c r="O1000" s="2"/>
    </row>
    <row r="1001" spans="1:15" ht="18.75" x14ac:dyDescent="0.25">
      <c r="C1001" s="206"/>
      <c r="D1001" s="207"/>
      <c r="E1001" s="206"/>
      <c r="G1001" t="s">
        <v>62</v>
      </c>
      <c r="H1001" s="206"/>
      <c r="I1001" s="206"/>
      <c r="J1001" t="s">
        <v>63</v>
      </c>
      <c r="L1001" s="203"/>
      <c r="M1001" s="203"/>
      <c r="N1001" s="203"/>
      <c r="O1001" s="2"/>
    </row>
    <row r="1002" spans="1:15" ht="18.75" x14ac:dyDescent="0.25">
      <c r="C1002" s="206"/>
      <c r="D1002" s="207"/>
      <c r="E1002" s="206"/>
      <c r="H1002" s="206"/>
      <c r="I1002" s="206"/>
      <c r="M1002" s="203"/>
      <c r="N1002" s="203"/>
      <c r="O1002" s="2"/>
    </row>
    <row r="1003" spans="1:15" ht="18.75" x14ac:dyDescent="0.25">
      <c r="C1003" s="206"/>
      <c r="D1003" s="207"/>
      <c r="E1003" s="206"/>
      <c r="H1003" s="206"/>
      <c r="I1003" s="206"/>
      <c r="M1003" s="203"/>
      <c r="N1003" s="203"/>
      <c r="O1003" s="2"/>
    </row>
    <row r="1004" spans="1:15" ht="18.75" x14ac:dyDescent="0.25">
      <c r="C1004" s="206" t="s">
        <v>64</v>
      </c>
      <c r="D1004" s="207"/>
      <c r="E1004" s="205"/>
      <c r="F1004" s="205"/>
      <c r="G1004" s="205"/>
      <c r="H1004" s="205"/>
      <c r="I1004" s="205"/>
      <c r="J1004" s="205" t="s">
        <v>65</v>
      </c>
      <c r="K1004" s="205"/>
      <c r="M1004" s="203"/>
      <c r="N1004" s="203"/>
      <c r="O1004" s="2"/>
    </row>
    <row r="1005" spans="1:15" ht="18.75" x14ac:dyDescent="0.25">
      <c r="C1005" s="206"/>
      <c r="D1005" s="207"/>
      <c r="E1005" s="206"/>
      <c r="G1005" t="s">
        <v>62</v>
      </c>
      <c r="H1005" s="206"/>
      <c r="I1005" s="206"/>
      <c r="J1005" t="s">
        <v>63</v>
      </c>
      <c r="M1005" s="523"/>
      <c r="N1005" s="523"/>
    </row>
    <row r="1006" spans="1:15" ht="27.75" customHeight="1" x14ac:dyDescent="0.25">
      <c r="C1006" s="203"/>
      <c r="D1006" s="203"/>
      <c r="E1006" s="203"/>
      <c r="F1006" s="203"/>
      <c r="G1006" s="203"/>
      <c r="H1006" s="203"/>
      <c r="I1006" s="203"/>
      <c r="J1006" s="1" t="str">
        <f>$J$1</f>
        <v>ЗАТВЕРДЖЕНО                                                             Наказ Міністерства фінансів України 26.09.2014 N 836</v>
      </c>
      <c r="K1006" s="1"/>
      <c r="L1006" s="1"/>
      <c r="M1006" s="1"/>
      <c r="N1006" s="1"/>
      <c r="O1006" s="2"/>
    </row>
    <row r="1007" spans="1:15" ht="17.25" x14ac:dyDescent="0.25">
      <c r="C1007" s="2"/>
      <c r="D1007" s="2"/>
      <c r="E1007" s="2"/>
      <c r="F1007" s="3" t="s">
        <v>1</v>
      </c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1:15" ht="15.75" customHeight="1" x14ac:dyDescent="0.25">
      <c r="C1008" s="4" t="str">
        <f>$C$3</f>
        <v>про виконання паспорта бюджетної програми місцевого бюджету станом на _01.01.2019_ року</v>
      </c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2"/>
    </row>
    <row r="1009" spans="3:15" ht="15.75" x14ac:dyDescent="0.25">
      <c r="C1009" s="5">
        <v>1</v>
      </c>
      <c r="D1009" s="6" t="str">
        <f>'[1]нов паспорт'!B1628</f>
        <v>О600000</v>
      </c>
      <c r="E1009" s="7" t="s">
        <v>3</v>
      </c>
      <c r="F1009" s="8"/>
      <c r="G1009" s="7"/>
      <c r="H1009" s="7"/>
      <c r="I1009" s="7"/>
      <c r="J1009" s="7"/>
      <c r="K1009" s="9"/>
      <c r="L1009" s="9"/>
      <c r="M1009" s="9"/>
      <c r="N1009" s="2"/>
      <c r="O1009" s="2"/>
    </row>
    <row r="1010" spans="3:15" ht="15.75" x14ac:dyDescent="0.25">
      <c r="C1010" s="5"/>
      <c r="D1010" s="10" t="s">
        <v>4</v>
      </c>
      <c r="E1010" s="11" t="s">
        <v>5</v>
      </c>
      <c r="F1010" s="11"/>
      <c r="G1010" s="5"/>
      <c r="H1010" s="2"/>
      <c r="I1010" s="2"/>
      <c r="J1010" s="2"/>
      <c r="K1010" s="2"/>
      <c r="L1010" s="2"/>
      <c r="M1010" s="2"/>
      <c r="N1010" s="2"/>
      <c r="O1010" s="2"/>
    </row>
    <row r="1011" spans="3:15" ht="15.75" x14ac:dyDescent="0.25">
      <c r="C1011" s="5">
        <v>2</v>
      </c>
      <c r="D1011" s="6" t="str">
        <f>'[1]нов паспорт'!B1631</f>
        <v>О610000</v>
      </c>
      <c r="E1011" s="7" t="s">
        <v>3</v>
      </c>
      <c r="F1011" s="8"/>
      <c r="G1011" s="7"/>
      <c r="H1011" s="7"/>
      <c r="I1011" s="7"/>
      <c r="J1011" s="7"/>
      <c r="K1011" s="9"/>
      <c r="L1011" s="2"/>
      <c r="M1011" s="2"/>
      <c r="N1011" s="2"/>
      <c r="O1011" s="2"/>
    </row>
    <row r="1012" spans="3:15" ht="15.75" x14ac:dyDescent="0.25">
      <c r="C1012" s="5"/>
      <c r="D1012" s="10" t="s">
        <v>4</v>
      </c>
      <c r="E1012" s="11" t="s">
        <v>6</v>
      </c>
      <c r="F1012" s="11"/>
      <c r="G1012" s="5"/>
      <c r="H1012" s="2"/>
      <c r="I1012" s="2"/>
      <c r="J1012" s="2"/>
      <c r="K1012" s="2"/>
      <c r="L1012" s="2"/>
      <c r="M1012" s="2"/>
      <c r="N1012" s="2"/>
      <c r="O1012" s="2"/>
    </row>
    <row r="1013" spans="3:15" ht="18.75" customHeight="1" x14ac:dyDescent="0.25">
      <c r="C1013" s="5">
        <v>3</v>
      </c>
      <c r="D1013" s="6" t="s">
        <v>84</v>
      </c>
      <c r="E1013" s="12" t="s">
        <v>85</v>
      </c>
      <c r="F1013" s="214" t="s">
        <v>86</v>
      </c>
      <c r="G1013" s="214"/>
      <c r="H1013" s="214"/>
      <c r="I1013" s="214"/>
      <c r="J1013" s="214"/>
      <c r="K1013" s="214"/>
      <c r="L1013" s="214"/>
      <c r="M1013" s="214"/>
      <c r="N1013" s="215"/>
      <c r="O1013" s="215"/>
    </row>
    <row r="1014" spans="3:15" ht="15.75" x14ac:dyDescent="0.25">
      <c r="C1014" s="5"/>
      <c r="D1014" s="553" t="s">
        <v>4</v>
      </c>
      <c r="E1014" s="14" t="s">
        <v>87</v>
      </c>
      <c r="H1014" s="554"/>
      <c r="I1014" s="554"/>
      <c r="J1014" s="554"/>
      <c r="K1014" s="554"/>
      <c r="L1014" s="554"/>
      <c r="M1014" s="554"/>
      <c r="N1014" s="2"/>
      <c r="O1014" s="2"/>
    </row>
    <row r="1015" spans="3:15" ht="27.75" customHeight="1" x14ac:dyDescent="0.25">
      <c r="C1015" s="5"/>
      <c r="D1015" s="6" t="s">
        <v>88</v>
      </c>
      <c r="E1015" s="12" t="s">
        <v>85</v>
      </c>
      <c r="F1015" s="555" t="s">
        <v>89</v>
      </c>
      <c r="G1015" s="555"/>
      <c r="H1015" s="555"/>
      <c r="I1015" s="555"/>
      <c r="J1015" s="555"/>
      <c r="K1015" s="555"/>
      <c r="L1015" s="555"/>
      <c r="M1015" s="555"/>
      <c r="N1015" s="2"/>
      <c r="O1015" s="2"/>
    </row>
    <row r="1016" spans="3:15" ht="15.75" x14ac:dyDescent="0.25">
      <c r="C1016" s="5"/>
      <c r="D1016" s="553" t="s">
        <v>4</v>
      </c>
      <c r="E1016" s="14" t="s">
        <v>87</v>
      </c>
      <c r="N1016" s="2"/>
      <c r="O1016" s="2"/>
    </row>
    <row r="1017" spans="3:15" ht="15.75" x14ac:dyDescent="0.25">
      <c r="C1017" s="5"/>
      <c r="D1017" s="13"/>
      <c r="E1017" s="14"/>
      <c r="F1017" s="16"/>
      <c r="G1017" s="16"/>
      <c r="H1017" s="16"/>
      <c r="I1017" s="2"/>
      <c r="J1017" s="2"/>
      <c r="K1017" s="2"/>
      <c r="L1017" s="2"/>
      <c r="M1017" s="2"/>
      <c r="N1017" s="2"/>
      <c r="O1017" s="2"/>
    </row>
    <row r="1018" spans="3:15" ht="15.75" x14ac:dyDescent="0.25">
      <c r="C1018" s="5" t="s">
        <v>9</v>
      </c>
      <c r="D1018" s="5"/>
      <c r="E1018" s="5"/>
      <c r="F1018" s="5"/>
      <c r="G1018" s="5"/>
      <c r="H1018" s="2"/>
      <c r="I1018" s="2"/>
      <c r="J1018" s="2"/>
      <c r="K1018" s="2"/>
      <c r="L1018" s="2"/>
      <c r="M1018" s="2"/>
      <c r="N1018" s="2"/>
      <c r="O1018" s="2"/>
    </row>
    <row r="1019" spans="3:15" ht="15.75" x14ac:dyDescent="0.25">
      <c r="C1019" s="2"/>
      <c r="D1019" s="17"/>
      <c r="E1019" s="17"/>
      <c r="F1019" s="17"/>
      <c r="G1019" s="17"/>
      <c r="H1019" s="2"/>
      <c r="I1019" s="2"/>
      <c r="J1019" s="2"/>
      <c r="K1019" s="2"/>
      <c r="L1019" s="2"/>
      <c r="M1019" s="2"/>
      <c r="N1019" s="18" t="s">
        <v>10</v>
      </c>
      <c r="O1019" s="2"/>
    </row>
    <row r="1020" spans="3:15" ht="33.75" customHeight="1" x14ac:dyDescent="0.2">
      <c r="C1020" s="19" t="s">
        <v>11</v>
      </c>
      <c r="D1020" s="19"/>
      <c r="E1020" s="19"/>
      <c r="F1020" s="19"/>
      <c r="G1020" s="19"/>
      <c r="H1020" s="19"/>
      <c r="I1020" s="19" t="s">
        <v>12</v>
      </c>
      <c r="J1020" s="19"/>
      <c r="K1020" s="19"/>
      <c r="L1020" s="19" t="s">
        <v>13</v>
      </c>
      <c r="M1020" s="19"/>
      <c r="N1020" s="19"/>
      <c r="O1020" s="2"/>
    </row>
    <row r="1021" spans="3:15" ht="24" x14ac:dyDescent="0.2">
      <c r="C1021" s="21" t="s">
        <v>14</v>
      </c>
      <c r="D1021" s="21"/>
      <c r="E1021" s="21" t="s">
        <v>15</v>
      </c>
      <c r="F1021" s="21"/>
      <c r="G1021" s="21" t="s">
        <v>16</v>
      </c>
      <c r="H1021" s="21"/>
      <c r="I1021" s="22" t="s">
        <v>14</v>
      </c>
      <c r="J1021" s="23" t="s">
        <v>15</v>
      </c>
      <c r="K1021" s="23" t="s">
        <v>16</v>
      </c>
      <c r="L1021" s="23" t="s">
        <v>14</v>
      </c>
      <c r="M1021" s="23" t="s">
        <v>15</v>
      </c>
      <c r="N1021" s="24" t="s">
        <v>16</v>
      </c>
      <c r="O1021" s="2"/>
    </row>
    <row r="1022" spans="3:15" ht="15.75" x14ac:dyDescent="0.25">
      <c r="C1022" s="25">
        <v>1</v>
      </c>
      <c r="D1022" s="25"/>
      <c r="E1022" s="25">
        <v>2</v>
      </c>
      <c r="F1022" s="25"/>
      <c r="G1022" s="25">
        <v>3</v>
      </c>
      <c r="H1022" s="25"/>
      <c r="I1022" s="26">
        <v>4</v>
      </c>
      <c r="J1022" s="27">
        <v>5</v>
      </c>
      <c r="K1022" s="27">
        <v>6</v>
      </c>
      <c r="L1022" s="27">
        <v>7</v>
      </c>
      <c r="M1022" s="27">
        <v>8</v>
      </c>
      <c r="N1022" s="27">
        <v>9</v>
      </c>
      <c r="O1022" s="2"/>
    </row>
    <row r="1023" spans="3:15" ht="15.75" x14ac:dyDescent="0.25">
      <c r="C1023" s="219">
        <f>'[1]нов паспорт'!K1676</f>
        <v>1955.3</v>
      </c>
      <c r="D1023" s="219"/>
      <c r="E1023" s="28">
        <f>'[1]нов паспорт'!L1676</f>
        <v>520.4</v>
      </c>
      <c r="F1023" s="28"/>
      <c r="G1023" s="219">
        <f>C1023+E1023</f>
        <v>2475.6999999999998</v>
      </c>
      <c r="H1023" s="219"/>
      <c r="I1023" s="62">
        <f>C1023</f>
        <v>1955.3</v>
      </c>
      <c r="J1023" s="63">
        <f>235.4+285</f>
        <v>520.4</v>
      </c>
      <c r="K1023" s="62">
        <f>I1023+J1023</f>
        <v>2475.6999999999998</v>
      </c>
      <c r="L1023" s="63">
        <f>I1023-C1023</f>
        <v>0</v>
      </c>
      <c r="M1023" s="63">
        <f>J1023-E1023</f>
        <v>0</v>
      </c>
      <c r="N1023" s="63">
        <f>K1023-G1023</f>
        <v>0</v>
      </c>
      <c r="O1023" s="2"/>
    </row>
    <row r="1024" spans="3:15" ht="15.75" x14ac:dyDescent="0.25">
      <c r="C1024" s="525"/>
      <c r="D1024" s="525"/>
      <c r="E1024" s="526"/>
      <c r="F1024" s="526"/>
      <c r="G1024" s="525"/>
      <c r="H1024" s="525"/>
      <c r="I1024" s="527"/>
      <c r="J1024" s="527"/>
      <c r="K1024" s="527"/>
      <c r="L1024" s="527"/>
      <c r="M1024" s="527"/>
      <c r="N1024" s="14"/>
      <c r="O1024" s="2"/>
    </row>
    <row r="1025" spans="1:15" ht="15.75" x14ac:dyDescent="0.25">
      <c r="C1025" s="32" t="s">
        <v>17</v>
      </c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2"/>
      <c r="O1025" s="2"/>
    </row>
    <row r="1026" spans="1:15" ht="15.75" x14ac:dyDescent="0.25">
      <c r="C1026" s="33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34" t="s">
        <v>10</v>
      </c>
      <c r="O1026" s="2"/>
    </row>
    <row r="1027" spans="1:15" ht="39" customHeight="1" x14ac:dyDescent="0.2">
      <c r="A1027" s="35" t="s">
        <v>18</v>
      </c>
      <c r="B1027" s="36" t="s">
        <v>19</v>
      </c>
      <c r="C1027" s="37" t="s">
        <v>20</v>
      </c>
      <c r="D1027" s="38" t="s">
        <v>21</v>
      </c>
      <c r="E1027" s="38"/>
      <c r="F1027" s="39" t="s">
        <v>22</v>
      </c>
      <c r="G1027" s="40"/>
      <c r="H1027" s="41"/>
      <c r="I1027" s="39" t="s">
        <v>23</v>
      </c>
      <c r="J1027" s="40"/>
      <c r="K1027" s="41"/>
      <c r="L1027" s="42" t="s">
        <v>13</v>
      </c>
      <c r="M1027" s="42"/>
      <c r="N1027" s="42"/>
      <c r="O1027" s="2"/>
    </row>
    <row r="1028" spans="1:15" ht="24" x14ac:dyDescent="0.2">
      <c r="A1028" s="35"/>
      <c r="B1028" s="36"/>
      <c r="C1028" s="37"/>
      <c r="D1028" s="38"/>
      <c r="E1028" s="38"/>
      <c r="F1028" s="43" t="s">
        <v>14</v>
      </c>
      <c r="G1028" s="43" t="s">
        <v>15</v>
      </c>
      <c r="H1028" s="43" t="s">
        <v>16</v>
      </c>
      <c r="I1028" s="43" t="s">
        <v>14</v>
      </c>
      <c r="J1028" s="43" t="s">
        <v>15</v>
      </c>
      <c r="K1028" s="43" t="s">
        <v>16</v>
      </c>
      <c r="L1028" s="43" t="s">
        <v>14</v>
      </c>
      <c r="M1028" s="43" t="s">
        <v>15</v>
      </c>
      <c r="N1028" s="43" t="s">
        <v>16</v>
      </c>
      <c r="O1028" s="2"/>
    </row>
    <row r="1029" spans="1:15" ht="15" customHeight="1" x14ac:dyDescent="0.2">
      <c r="A1029" s="44">
        <v>1</v>
      </c>
      <c r="B1029" s="45">
        <v>2</v>
      </c>
      <c r="C1029" s="46">
        <v>3</v>
      </c>
      <c r="D1029" s="47">
        <v>4</v>
      </c>
      <c r="E1029" s="47"/>
      <c r="F1029" s="46">
        <v>5</v>
      </c>
      <c r="G1029" s="44">
        <v>6</v>
      </c>
      <c r="H1029" s="46">
        <v>7</v>
      </c>
      <c r="I1029" s="44">
        <v>8</v>
      </c>
      <c r="J1029" s="46">
        <v>9</v>
      </c>
      <c r="K1029" s="44">
        <v>10</v>
      </c>
      <c r="L1029" s="46">
        <v>11</v>
      </c>
      <c r="M1029" s="44">
        <v>12</v>
      </c>
      <c r="N1029" s="46">
        <v>13</v>
      </c>
      <c r="O1029" s="2"/>
    </row>
    <row r="1030" spans="1:15" ht="55.5" customHeight="1" x14ac:dyDescent="0.25">
      <c r="A1030" s="48">
        <v>1</v>
      </c>
      <c r="B1030" s="49" t="str">
        <f>D1015</f>
        <v>О615031</v>
      </c>
      <c r="C1030" s="528" t="str">
        <f>E1013</f>
        <v>0810</v>
      </c>
      <c r="D1030" s="51" t="str">
        <f>'[1]нов паспорт'!D1671:J1671</f>
        <v>Підготовка спортивного резерву та підвищення рівня фізичної підготовленості дітей дитячо-юнацькими спортивними школами</v>
      </c>
      <c r="E1030" s="52"/>
      <c r="F1030" s="53">
        <f>'[1]нов паспорт'!K1671</f>
        <v>1955.3</v>
      </c>
      <c r="G1030" s="53">
        <f>'[1]нов паспорт'!L1671</f>
        <v>3.2999999999999545</v>
      </c>
      <c r="H1030" s="53">
        <f>F1030+G1030</f>
        <v>1958.6</v>
      </c>
      <c r="I1030" s="54">
        <f>I1023-I1031-I1032</f>
        <v>1955.3</v>
      </c>
      <c r="J1030" s="54">
        <f>J1023-J1031-J1032</f>
        <v>3.2999999999999545</v>
      </c>
      <c r="K1030" s="53">
        <f>I1030+J1030</f>
        <v>1958.6</v>
      </c>
      <c r="L1030" s="55">
        <f t="shared" ref="L1030:M1032" si="20">I1030-F1030</f>
        <v>0</v>
      </c>
      <c r="M1030" s="55">
        <f t="shared" si="20"/>
        <v>0</v>
      </c>
      <c r="N1030" s="55">
        <f>L1030+M1030</f>
        <v>0</v>
      </c>
      <c r="O1030" s="2"/>
    </row>
    <row r="1031" spans="1:15" ht="39.75" customHeight="1" x14ac:dyDescent="0.25">
      <c r="A1031" s="48">
        <v>2</v>
      </c>
      <c r="B1031" s="49" t="str">
        <f>B1030</f>
        <v>О615031</v>
      </c>
      <c r="C1031" s="48" t="str">
        <f>C1030</f>
        <v>0810</v>
      </c>
      <c r="D1031" s="51" t="str">
        <f>'[1]нов паспорт'!D1673:J1673</f>
        <v>Придбання обладнання і предметів довгострокового  користування</v>
      </c>
      <c r="E1031" s="52"/>
      <c r="F1031" s="53">
        <f>'[1]нов паспорт'!K1673</f>
        <v>0</v>
      </c>
      <c r="G1031" s="53">
        <f>'[1]нов паспорт'!L1673</f>
        <v>217.1</v>
      </c>
      <c r="H1031" s="314">
        <f>SUM(F1031:G1031)</f>
        <v>217.1</v>
      </c>
      <c r="I1031" s="30">
        <v>0</v>
      </c>
      <c r="J1031" s="30">
        <f>217.1</f>
        <v>217.1</v>
      </c>
      <c r="K1031" s="53">
        <f>I1031+J1031</f>
        <v>217.1</v>
      </c>
      <c r="L1031" s="55">
        <f t="shared" si="20"/>
        <v>0</v>
      </c>
      <c r="M1031" s="55">
        <f t="shared" si="20"/>
        <v>0</v>
      </c>
      <c r="N1031" s="55">
        <f>K1031-H1031</f>
        <v>0</v>
      </c>
      <c r="O1031" s="2"/>
    </row>
    <row r="1032" spans="1:15" ht="56.25" customHeight="1" x14ac:dyDescent="0.25">
      <c r="A1032" s="48">
        <v>3</v>
      </c>
      <c r="B1032" s="49" t="str">
        <f>B1031</f>
        <v>О615031</v>
      </c>
      <c r="C1032" s="49" t="str">
        <f>C1031</f>
        <v>0810</v>
      </c>
      <c r="D1032" s="51" t="str">
        <f>'[1]нов паспорт'!D1674:J1674</f>
        <v>Здійснення капітального ремонту (виконання міні-проекту  "Разом в майбутнє" проекту "Спортивне містечко")</v>
      </c>
      <c r="E1032" s="52"/>
      <c r="F1032" s="53">
        <f>'[1]нов паспорт'!K1674</f>
        <v>0</v>
      </c>
      <c r="G1032" s="53">
        <f>'[1]нов паспорт'!L1674</f>
        <v>300</v>
      </c>
      <c r="H1032" s="314">
        <f>SUM(F1032:G1032)</f>
        <v>300</v>
      </c>
      <c r="I1032" s="30">
        <v>0</v>
      </c>
      <c r="J1032" s="30">
        <f>285+15</f>
        <v>300</v>
      </c>
      <c r="K1032" s="53">
        <f>I1032+J1032</f>
        <v>300</v>
      </c>
      <c r="L1032" s="55">
        <f t="shared" si="20"/>
        <v>0</v>
      </c>
      <c r="M1032" s="55">
        <f t="shared" si="20"/>
        <v>0</v>
      </c>
      <c r="N1032" s="55">
        <f>K1032-H1032</f>
        <v>0</v>
      </c>
      <c r="O1032" s="2"/>
    </row>
    <row r="1033" spans="1:15" ht="22.5" customHeight="1" x14ac:dyDescent="0.25">
      <c r="A1033" s="48"/>
      <c r="B1033" s="48"/>
      <c r="C1033" s="83"/>
      <c r="D1033" s="65" t="s">
        <v>16</v>
      </c>
      <c r="E1033" s="65"/>
      <c r="F1033" s="54">
        <f>SUM(F1030:F1032)</f>
        <v>1955.3</v>
      </c>
      <c r="G1033" s="54">
        <f t="shared" ref="G1033:N1033" si="21">SUM(G1030:G1032)</f>
        <v>520.4</v>
      </c>
      <c r="H1033" s="54">
        <f t="shared" si="21"/>
        <v>2475.6999999999998</v>
      </c>
      <c r="I1033" s="54">
        <f t="shared" si="21"/>
        <v>1955.3</v>
      </c>
      <c r="J1033" s="54">
        <f t="shared" si="21"/>
        <v>520.4</v>
      </c>
      <c r="K1033" s="54">
        <f t="shared" si="21"/>
        <v>2475.6999999999998</v>
      </c>
      <c r="L1033" s="54">
        <f t="shared" si="21"/>
        <v>0</v>
      </c>
      <c r="M1033" s="54">
        <f t="shared" si="21"/>
        <v>0</v>
      </c>
      <c r="N1033" s="54">
        <f t="shared" si="21"/>
        <v>0</v>
      </c>
      <c r="O1033" s="2"/>
    </row>
    <row r="1034" spans="1:15" x14ac:dyDescent="0.2">
      <c r="C1034" s="228"/>
      <c r="D1034" s="228"/>
      <c r="E1034" s="228"/>
      <c r="F1034" s="228"/>
      <c r="G1034" s="228"/>
      <c r="H1034" s="228"/>
      <c r="I1034" s="228"/>
      <c r="J1034" s="228"/>
      <c r="K1034" s="228"/>
      <c r="L1034" s="228"/>
      <c r="M1034" s="228"/>
      <c r="N1034" s="2"/>
      <c r="O1034" s="2"/>
    </row>
    <row r="1035" spans="1:15" x14ac:dyDescent="0.2">
      <c r="C1035" s="169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1:15" ht="15.75" x14ac:dyDescent="0.25">
      <c r="C1036" s="88" t="s">
        <v>25</v>
      </c>
      <c r="D1036" s="88"/>
      <c r="E1036" s="88"/>
      <c r="F1036" s="88"/>
      <c r="G1036" s="88"/>
      <c r="H1036" s="88"/>
      <c r="I1036" s="88"/>
      <c r="J1036" s="88"/>
      <c r="K1036" s="88"/>
      <c r="L1036" s="88"/>
      <c r="M1036" s="88"/>
      <c r="N1036" s="2"/>
      <c r="O1036" s="2"/>
    </row>
    <row r="1037" spans="1:15" x14ac:dyDescent="0.2"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34" t="s">
        <v>10</v>
      </c>
      <c r="O1037" s="2"/>
    </row>
    <row r="1038" spans="1:15" ht="38.25" customHeight="1" x14ac:dyDescent="0.2">
      <c r="C1038" s="68" t="s">
        <v>26</v>
      </c>
      <c r="D1038" s="69"/>
      <c r="E1038" s="70"/>
      <c r="F1038" s="51" t="s">
        <v>22</v>
      </c>
      <c r="G1038" s="71"/>
      <c r="H1038" s="52"/>
      <c r="I1038" s="39" t="s">
        <v>23</v>
      </c>
      <c r="J1038" s="40"/>
      <c r="K1038" s="41"/>
      <c r="L1038" s="72" t="s">
        <v>13</v>
      </c>
      <c r="M1038" s="73"/>
      <c r="N1038" s="74"/>
      <c r="O1038" s="2"/>
    </row>
    <row r="1039" spans="1:15" ht="30" x14ac:dyDescent="0.2">
      <c r="C1039" s="75"/>
      <c r="D1039" s="76"/>
      <c r="E1039" s="77"/>
      <c r="F1039" s="78" t="s">
        <v>14</v>
      </c>
      <c r="G1039" s="78" t="s">
        <v>15</v>
      </c>
      <c r="H1039" s="78" t="s">
        <v>16</v>
      </c>
      <c r="I1039" s="78" t="s">
        <v>14</v>
      </c>
      <c r="J1039" s="78" t="s">
        <v>15</v>
      </c>
      <c r="K1039" s="78" t="s">
        <v>16</v>
      </c>
      <c r="L1039" s="78" t="s">
        <v>14</v>
      </c>
      <c r="M1039" s="78" t="s">
        <v>15</v>
      </c>
      <c r="N1039" s="78" t="s">
        <v>16</v>
      </c>
      <c r="O1039" s="2"/>
    </row>
    <row r="1040" spans="1:15" ht="15.75" x14ac:dyDescent="0.25">
      <c r="C1040" s="79">
        <v>1</v>
      </c>
      <c r="D1040" s="80"/>
      <c r="E1040" s="81"/>
      <c r="F1040" s="82">
        <v>2</v>
      </c>
      <c r="G1040" s="82">
        <v>3</v>
      </c>
      <c r="H1040" s="82">
        <v>4</v>
      </c>
      <c r="I1040" s="82">
        <v>5</v>
      </c>
      <c r="J1040" s="82">
        <v>6</v>
      </c>
      <c r="K1040" s="82">
        <v>7</v>
      </c>
      <c r="L1040" s="82">
        <v>8</v>
      </c>
      <c r="M1040" s="82">
        <v>9</v>
      </c>
      <c r="N1040" s="82">
        <v>10</v>
      </c>
      <c r="O1040" s="2"/>
    </row>
    <row r="1041" spans="2:15" ht="25.5" customHeight="1" x14ac:dyDescent="0.25">
      <c r="C1041" s="51" t="str">
        <f>'[1]нов паспорт'!A1682</f>
        <v>Програма економічного і соціального розвитку м.Первомайський  на 2018р.</v>
      </c>
      <c r="D1041" s="71"/>
      <c r="E1041" s="52"/>
      <c r="F1041" s="83">
        <f>'[1]нов паспорт'!I1682</f>
        <v>47.3</v>
      </c>
      <c r="G1041" s="54">
        <f>'[1]нов паспорт'!J1682</f>
        <v>135</v>
      </c>
      <c r="H1041" s="83">
        <f>F1041+G1041</f>
        <v>182.3</v>
      </c>
      <c r="I1041" s="83">
        <f>F1041</f>
        <v>47.3</v>
      </c>
      <c r="J1041" s="54">
        <f>G1041</f>
        <v>135</v>
      </c>
      <c r="K1041" s="83">
        <f>I1041+J1041</f>
        <v>182.3</v>
      </c>
      <c r="L1041" s="84">
        <f t="shared" ref="L1041:N1042" si="22">I1041-F1041</f>
        <v>0</v>
      </c>
      <c r="M1041" s="84">
        <f t="shared" si="22"/>
        <v>0</v>
      </c>
      <c r="N1041" s="84">
        <f t="shared" si="22"/>
        <v>0</v>
      </c>
      <c r="O1041" s="2"/>
    </row>
    <row r="1042" spans="2:15" ht="39" customHeight="1" x14ac:dyDescent="0.25">
      <c r="C1042" s="51" t="str">
        <f>'[1]нов паспорт'!A1683</f>
        <v>Програма розвитку місцевого самоврядування в Харківській області м.Первомайський  на 2017 - 2021 роки</v>
      </c>
      <c r="D1042" s="71"/>
      <c r="E1042" s="52"/>
      <c r="F1042" s="83">
        <f>'[1]нов паспорт'!I1683</f>
        <v>0</v>
      </c>
      <c r="G1042" s="54">
        <f>'[1]нов паспорт'!J1683</f>
        <v>150</v>
      </c>
      <c r="H1042" s="54">
        <f>F1042+G1042</f>
        <v>150</v>
      </c>
      <c r="I1042" s="83"/>
      <c r="J1042" s="54">
        <f>G1042</f>
        <v>150</v>
      </c>
      <c r="K1042" s="54">
        <f>I1042+J1042</f>
        <v>150</v>
      </c>
      <c r="L1042" s="84">
        <f t="shared" si="22"/>
        <v>0</v>
      </c>
      <c r="M1042" s="84">
        <f t="shared" si="22"/>
        <v>0</v>
      </c>
      <c r="N1042" s="84">
        <f t="shared" si="22"/>
        <v>0</v>
      </c>
      <c r="O1042" s="2"/>
    </row>
    <row r="1043" spans="2:15" ht="15.75" customHeight="1" x14ac:dyDescent="0.25">
      <c r="C1043" s="85" t="s">
        <v>24</v>
      </c>
      <c r="D1043" s="85"/>
      <c r="E1043" s="85"/>
      <c r="F1043" s="83">
        <f>SUM(F1041:F1042)</f>
        <v>47.3</v>
      </c>
      <c r="G1043" s="54">
        <f t="shared" ref="G1043:N1043" si="23">SUM(G1041:G1042)</f>
        <v>285</v>
      </c>
      <c r="H1043" s="83">
        <f t="shared" si="23"/>
        <v>332.3</v>
      </c>
      <c r="I1043" s="83">
        <f t="shared" si="23"/>
        <v>47.3</v>
      </c>
      <c r="J1043" s="54">
        <f t="shared" si="23"/>
        <v>285</v>
      </c>
      <c r="K1043" s="83">
        <f t="shared" si="23"/>
        <v>332.3</v>
      </c>
      <c r="L1043" s="86">
        <f t="shared" si="23"/>
        <v>0</v>
      </c>
      <c r="M1043" s="86">
        <f t="shared" si="23"/>
        <v>0</v>
      </c>
      <c r="N1043" s="86">
        <f t="shared" si="23"/>
        <v>0</v>
      </c>
      <c r="O1043" s="2"/>
    </row>
    <row r="1044" spans="2:15" ht="15.75" x14ac:dyDescent="0.25">
      <c r="C1044" s="33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2:15" ht="15.75" customHeight="1" x14ac:dyDescent="0.25">
      <c r="C1045" s="88" t="s">
        <v>28</v>
      </c>
      <c r="D1045" s="88"/>
      <c r="E1045" s="88"/>
      <c r="F1045" s="88"/>
      <c r="G1045" s="88"/>
      <c r="H1045" s="88"/>
      <c r="I1045" s="88"/>
      <c r="J1045" s="88"/>
      <c r="K1045" s="2"/>
      <c r="L1045" s="2"/>
      <c r="M1045" s="2"/>
      <c r="N1045" s="2"/>
      <c r="O1045" s="2"/>
    </row>
    <row r="1046" spans="2:15" ht="15.75" x14ac:dyDescent="0.25">
      <c r="C1046" s="33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2:15" ht="30" customHeight="1" x14ac:dyDescent="0.2">
      <c r="B1047" s="35" t="s">
        <v>18</v>
      </c>
      <c r="C1047" s="89" t="s">
        <v>19</v>
      </c>
      <c r="D1047" s="42" t="s">
        <v>29</v>
      </c>
      <c r="E1047" s="42"/>
      <c r="F1047" s="42"/>
      <c r="G1047" s="42"/>
      <c r="H1047" s="38" t="s">
        <v>30</v>
      </c>
      <c r="I1047" s="38" t="s">
        <v>31</v>
      </c>
      <c r="J1047" s="38" t="s">
        <v>22</v>
      </c>
      <c r="K1047" s="38"/>
      <c r="L1047" s="38" t="s">
        <v>32</v>
      </c>
      <c r="M1047" s="38"/>
      <c r="N1047" s="42" t="s">
        <v>13</v>
      </c>
      <c r="O1047" s="2"/>
    </row>
    <row r="1048" spans="2:15" ht="24" customHeight="1" x14ac:dyDescent="0.2">
      <c r="B1048" s="35"/>
      <c r="C1048" s="91"/>
      <c r="D1048" s="42"/>
      <c r="E1048" s="42"/>
      <c r="F1048" s="42"/>
      <c r="G1048" s="42"/>
      <c r="H1048" s="38"/>
      <c r="I1048" s="38"/>
      <c r="J1048" s="38"/>
      <c r="K1048" s="38"/>
      <c r="L1048" s="38"/>
      <c r="M1048" s="38"/>
      <c r="N1048" s="42"/>
      <c r="O1048" s="2"/>
    </row>
    <row r="1049" spans="2:15" ht="13.5" customHeight="1" x14ac:dyDescent="0.2">
      <c r="B1049" s="92">
        <v>1</v>
      </c>
      <c r="C1049" s="93">
        <v>2</v>
      </c>
      <c r="D1049" s="36">
        <v>3</v>
      </c>
      <c r="E1049" s="36"/>
      <c r="F1049" s="36"/>
      <c r="G1049" s="36"/>
      <c r="H1049" s="94">
        <v>4</v>
      </c>
      <c r="I1049" s="94">
        <v>5</v>
      </c>
      <c r="J1049" s="95">
        <v>6</v>
      </c>
      <c r="K1049" s="95"/>
      <c r="L1049" s="95">
        <v>7</v>
      </c>
      <c r="M1049" s="95"/>
      <c r="N1049" s="93">
        <v>8</v>
      </c>
      <c r="O1049" s="2"/>
    </row>
    <row r="1050" spans="2:15" ht="31.5" customHeight="1" x14ac:dyDescent="0.2">
      <c r="B1050" s="48"/>
      <c r="C1050" s="96" t="str">
        <f>D1015</f>
        <v>О615031</v>
      </c>
      <c r="D1050" s="96" t="str">
        <f>'[1]нов паспорт'!C1689</f>
        <v xml:space="preserve">Завдання1:                         </v>
      </c>
      <c r="E1050" s="98" t="str">
        <f>'[1]нов паспорт'!D1689</f>
        <v>Підготовка спортивного резерву та підвищення рівня фізичної підготовленості дітей дитячо-юнацькими спортивними школами</v>
      </c>
      <c r="F1050" s="98"/>
      <c r="G1050" s="98"/>
      <c r="H1050" s="98"/>
      <c r="I1050" s="98"/>
      <c r="J1050" s="98"/>
      <c r="K1050" s="98"/>
      <c r="L1050" s="98"/>
      <c r="M1050" s="98"/>
      <c r="N1050" s="99"/>
      <c r="O1050" s="2"/>
    </row>
    <row r="1051" spans="2:15" ht="15.75" customHeight="1" x14ac:dyDescent="0.25">
      <c r="B1051" s="556">
        <v>1</v>
      </c>
      <c r="C1051" s="101"/>
      <c r="D1051" s="102" t="s">
        <v>33</v>
      </c>
      <c r="E1051" s="102"/>
      <c r="F1051" s="102"/>
      <c r="G1051" s="102"/>
      <c r="H1051" s="103"/>
      <c r="I1051" s="103"/>
      <c r="J1051" s="104"/>
      <c r="K1051" s="104"/>
      <c r="L1051" s="104"/>
      <c r="M1051" s="104"/>
      <c r="N1051" s="62"/>
      <c r="O1051" s="2"/>
    </row>
    <row r="1052" spans="2:15" ht="51" customHeight="1" x14ac:dyDescent="0.25">
      <c r="B1052" s="48"/>
      <c r="C1052" s="54"/>
      <c r="D1052" s="85" t="str">
        <f>'[1]нов паспорт'!C1691</f>
        <v>кількість комунальних дитячо-юнацьких спортивних шкіл в розрізі їх видів (ДЮСШ, КДЮСШ, СДЮШОР), видатки на утримання яких здійснюються з бюджету</v>
      </c>
      <c r="E1052" s="85"/>
      <c r="F1052" s="85"/>
      <c r="G1052" s="85"/>
      <c r="H1052" s="103" t="str">
        <f>'[1]нов паспорт'!J1691</f>
        <v>од.</v>
      </c>
      <c r="I1052" s="103" t="str">
        <f>'[1]нов паспорт'!K1691</f>
        <v>мережа</v>
      </c>
      <c r="J1052" s="104">
        <f>'[1]нов паспорт'!L1691</f>
        <v>1</v>
      </c>
      <c r="K1052" s="104"/>
      <c r="L1052" s="104">
        <f>J1052</f>
        <v>1</v>
      </c>
      <c r="M1052" s="104"/>
      <c r="N1052" s="29">
        <f>L1052-J1052</f>
        <v>0</v>
      </c>
      <c r="O1052" s="2"/>
    </row>
    <row r="1053" spans="2:15" ht="62.25" customHeight="1" x14ac:dyDescent="0.25">
      <c r="B1053" s="48"/>
      <c r="C1053" s="54"/>
      <c r="D1053" s="85" t="str">
        <f>'[1]нов паспорт'!C1692</f>
        <v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</v>
      </c>
      <c r="E1053" s="85"/>
      <c r="F1053" s="85"/>
      <c r="G1053" s="85"/>
      <c r="H1053" s="332" t="str">
        <f>'[1]нов паспорт'!J1692</f>
        <v>тис.грн.</v>
      </c>
      <c r="I1053" s="332" t="str">
        <f>'[1]нов паспорт'!K1692</f>
        <v>кошторис</v>
      </c>
      <c r="J1053" s="104">
        <f>'[1]нов паспорт'!L1692</f>
        <v>1958.6</v>
      </c>
      <c r="K1053" s="104"/>
      <c r="L1053" s="167">
        <f>J1053</f>
        <v>1958.6</v>
      </c>
      <c r="M1053" s="104"/>
      <c r="N1053" s="29">
        <f>L1053-J1053</f>
        <v>0</v>
      </c>
      <c r="O1053" s="2"/>
    </row>
    <row r="1054" spans="2:15" ht="63.75" customHeight="1" x14ac:dyDescent="0.25">
      <c r="B1054" s="62"/>
      <c r="C1054" s="54"/>
      <c r="D1054" s="85" t="str">
        <f>'[1]нов паспорт'!C1693</f>
        <v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</v>
      </c>
      <c r="E1054" s="85"/>
      <c r="F1054" s="85"/>
      <c r="G1054" s="85"/>
      <c r="H1054" s="103" t="str">
        <f>'[1]нов паспорт'!J1693</f>
        <v>од.</v>
      </c>
      <c r="I1054" s="103" t="str">
        <f>'[1]нов паспорт'!K1693</f>
        <v>штатний розпис</v>
      </c>
      <c r="J1054" s="104">
        <f>'[1]нов паспорт'!L1693</f>
        <v>27.92</v>
      </c>
      <c r="K1054" s="104"/>
      <c r="L1054" s="539">
        <f>J1054</f>
        <v>27.92</v>
      </c>
      <c r="M1054" s="539"/>
      <c r="N1054" s="29">
        <f>L1054-J1054</f>
        <v>0</v>
      </c>
      <c r="O1054" s="2"/>
    </row>
    <row r="1055" spans="2:15" ht="32.25" customHeight="1" x14ac:dyDescent="0.25">
      <c r="B1055" s="62"/>
      <c r="C1055" s="54"/>
      <c r="D1055" s="85" t="str">
        <f>'[1]нов паспорт'!C1694</f>
        <v xml:space="preserve">у тому числі тренерів </v>
      </c>
      <c r="E1055" s="85"/>
      <c r="F1055" s="85"/>
      <c r="G1055" s="85"/>
      <c r="H1055" s="103" t="str">
        <f>'[1]нов паспорт'!J1694</f>
        <v>од.</v>
      </c>
      <c r="I1055" s="103" t="str">
        <f>'[1]нов паспорт'!K1694</f>
        <v>штатний розпис</v>
      </c>
      <c r="J1055" s="104">
        <f>'[1]нов паспорт'!L1694</f>
        <v>15.42</v>
      </c>
      <c r="K1055" s="104"/>
      <c r="L1055" s="539">
        <f>J1055</f>
        <v>15.42</v>
      </c>
      <c r="M1055" s="539"/>
      <c r="N1055" s="29">
        <f>L1055-J1055</f>
        <v>0</v>
      </c>
      <c r="O1055" s="2"/>
    </row>
    <row r="1056" spans="2:15" ht="15" customHeight="1" x14ac:dyDescent="0.25">
      <c r="B1056" s="62"/>
      <c r="C1056" s="121" t="s">
        <v>34</v>
      </c>
      <c r="D1056" s="121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2"/>
    </row>
    <row r="1057" spans="2:15" ht="15.75" customHeight="1" x14ac:dyDescent="0.2">
      <c r="B1057" s="122"/>
      <c r="C1057" s="123"/>
      <c r="D1057" s="123"/>
      <c r="E1057" s="123"/>
      <c r="F1057" s="123"/>
      <c r="G1057" s="123"/>
      <c r="H1057" s="123"/>
      <c r="I1057" s="123"/>
      <c r="J1057" s="123"/>
      <c r="K1057" s="123"/>
      <c r="L1057" s="123"/>
      <c r="M1057" s="123"/>
      <c r="N1057" s="124"/>
      <c r="O1057" s="2"/>
    </row>
    <row r="1058" spans="2:15" ht="17.25" customHeight="1" x14ac:dyDescent="0.25">
      <c r="B1058" s="62">
        <v>2</v>
      </c>
      <c r="C1058" s="54"/>
      <c r="D1058" s="102" t="s">
        <v>35</v>
      </c>
      <c r="E1058" s="102"/>
      <c r="F1058" s="102"/>
      <c r="G1058" s="102"/>
      <c r="H1058" s="103"/>
      <c r="I1058" s="111"/>
      <c r="J1058" s="104"/>
      <c r="K1058" s="104"/>
      <c r="L1058" s="104"/>
      <c r="M1058" s="104"/>
      <c r="N1058" s="29"/>
      <c r="O1058" s="2"/>
    </row>
    <row r="1059" spans="2:15" ht="65.25" customHeight="1" x14ac:dyDescent="0.25">
      <c r="B1059" s="532"/>
      <c r="C1059" s="26"/>
      <c r="D1059" s="540" t="str">
        <f>'[1]нов паспорт'!C1696</f>
        <v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</v>
      </c>
      <c r="E1059" s="337"/>
      <c r="F1059" s="337"/>
      <c r="G1059" s="541"/>
      <c r="H1059" s="119" t="str">
        <f>'[1]нов паспорт'!J1696</f>
        <v>осіб</v>
      </c>
      <c r="I1059" s="119" t="str">
        <f>'[1]нов паспорт'!K1696</f>
        <v>мережа</v>
      </c>
      <c r="J1059" s="104">
        <f>'[1]нов паспорт'!L1696</f>
        <v>553</v>
      </c>
      <c r="K1059" s="104"/>
      <c r="L1059" s="104">
        <f>J1059</f>
        <v>553</v>
      </c>
      <c r="M1059" s="104"/>
      <c r="N1059" s="29">
        <f>L1059-J1059</f>
        <v>0</v>
      </c>
      <c r="O1059" s="2"/>
    </row>
    <row r="1060" spans="2:15" ht="62.25" customHeight="1" x14ac:dyDescent="0.25">
      <c r="B1060" s="100"/>
      <c r="C1060" s="83"/>
      <c r="D1060" s="540" t="str">
        <f>'[1]нов паспорт'!C1697</f>
        <v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</v>
      </c>
      <c r="E1060" s="337"/>
      <c r="F1060" s="337"/>
      <c r="G1060" s="541"/>
      <c r="H1060" s="119" t="str">
        <f>'[1]нов паспорт'!J1697</f>
        <v>осіб</v>
      </c>
      <c r="I1060" s="119" t="str">
        <f>'[1]нов паспорт'!K1697</f>
        <v>план роботи</v>
      </c>
      <c r="J1060" s="104">
        <f>'[1]нов паспорт'!L1697</f>
        <v>387</v>
      </c>
      <c r="K1060" s="104"/>
      <c r="L1060" s="104">
        <f>J1060</f>
        <v>387</v>
      </c>
      <c r="M1060" s="104"/>
      <c r="N1060" s="29">
        <f>L1060-J1060</f>
        <v>0</v>
      </c>
      <c r="O1060" s="2"/>
    </row>
    <row r="1061" spans="2:15" ht="18.75" customHeight="1" x14ac:dyDescent="0.25">
      <c r="B1061" s="62"/>
      <c r="C1061" s="121" t="s">
        <v>34</v>
      </c>
      <c r="D1061" s="121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2"/>
    </row>
    <row r="1062" spans="2:15" ht="19.5" customHeight="1" x14ac:dyDescent="0.2">
      <c r="B1062" s="122"/>
      <c r="C1062" s="123"/>
      <c r="D1062" s="123"/>
      <c r="E1062" s="123"/>
      <c r="F1062" s="123"/>
      <c r="G1062" s="123"/>
      <c r="H1062" s="123"/>
      <c r="I1062" s="123"/>
      <c r="J1062" s="123"/>
      <c r="K1062" s="123"/>
      <c r="L1062" s="123"/>
      <c r="M1062" s="123"/>
      <c r="N1062" s="124"/>
      <c r="O1062" s="2"/>
    </row>
    <row r="1063" spans="2:15" ht="14.25" customHeight="1" x14ac:dyDescent="0.25">
      <c r="B1063" s="557">
        <v>3</v>
      </c>
      <c r="C1063" s="195"/>
      <c r="D1063" s="127" t="s">
        <v>36</v>
      </c>
      <c r="E1063" s="128"/>
      <c r="F1063" s="128"/>
      <c r="G1063" s="129"/>
      <c r="H1063" s="130"/>
      <c r="I1063" s="130"/>
      <c r="J1063" s="131"/>
      <c r="K1063" s="131"/>
      <c r="L1063" s="131"/>
      <c r="M1063" s="131"/>
      <c r="N1063" s="132"/>
      <c r="O1063" s="2"/>
    </row>
    <row r="1064" spans="2:15" ht="76.5" customHeight="1" x14ac:dyDescent="0.25">
      <c r="B1064" s="100"/>
      <c r="C1064" s="83"/>
      <c r="D1064" s="531" t="str">
        <f>'[1]нов паспорт'!C1700</f>
        <v>середні витрати на утримання однієї комунальної дитячо-юнацької спортивної школи, видатки на утримання якої здійснюються з бюджету, в розрізі їх видів (ДЮСШ, КДЮСШ, СДЮШОР), з розрахунку на одного працівника</v>
      </c>
      <c r="E1064" s="85"/>
      <c r="F1064" s="85"/>
      <c r="G1064" s="85"/>
      <c r="H1064" s="103" t="str">
        <f>'[1]нов паспорт'!J1700</f>
        <v>грн.</v>
      </c>
      <c r="I1064" s="103" t="str">
        <f>'[1]нов паспорт'!K1700</f>
        <v>кошторис, штатний розпис</v>
      </c>
      <c r="J1064" s="139">
        <f>'[1]нов паспорт'!L1700</f>
        <v>70150.429799426929</v>
      </c>
      <c r="K1064" s="139"/>
      <c r="L1064" s="139">
        <f>L1053/L1054*1000</f>
        <v>70150.429799426929</v>
      </c>
      <c r="M1064" s="139" t="e">
        <f>M1053/M1054*1000</f>
        <v>#DIV/0!</v>
      </c>
      <c r="N1064" s="533">
        <f>L1064-J1064</f>
        <v>0</v>
      </c>
      <c r="O1064" s="2"/>
    </row>
    <row r="1065" spans="2:15" ht="66.75" customHeight="1" x14ac:dyDescent="0.25">
      <c r="B1065" s="100"/>
      <c r="C1065" s="83"/>
      <c r="D1065" s="531" t="str">
        <f>'[1]нов паспорт'!C1701</f>
        <v>середньомісячна заробітна плата працівника дитячо-юнацької спортивної школи, видатки на утримання якої здійснюються з бюджету (ДЮСШ, КДЮСШ, СДЮШОР)</v>
      </c>
      <c r="E1065" s="85"/>
      <c r="F1065" s="85"/>
      <c r="G1065" s="85"/>
      <c r="H1065" s="103" t="str">
        <f>'[1]нов паспорт'!J1701</f>
        <v>грн</v>
      </c>
      <c r="I1065" s="103" t="str">
        <f>'[1]нов паспорт'!K1701</f>
        <v>кошторис, штатний розпис</v>
      </c>
      <c r="J1065" s="139">
        <f>'[1]нов паспорт'!L1701</f>
        <v>4159</v>
      </c>
      <c r="K1065" s="139"/>
      <c r="L1065" s="133">
        <f>J1065</f>
        <v>4159</v>
      </c>
      <c r="M1065" s="148"/>
      <c r="N1065" s="29">
        <f>L1065-J1065</f>
        <v>0</v>
      </c>
      <c r="O1065" s="2"/>
    </row>
    <row r="1066" spans="2:15" ht="81.75" customHeight="1" x14ac:dyDescent="0.25">
      <c r="B1066" s="100"/>
      <c r="C1066" s="83"/>
      <c r="D1066" s="531" t="str">
        <f>'[1]нов паспорт'!C1702</f>
        <v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</v>
      </c>
      <c r="E1066" s="85"/>
      <c r="F1066" s="85"/>
      <c r="G1066" s="85"/>
      <c r="H1066" s="103" t="str">
        <f>'[1]нов паспорт'!J1702</f>
        <v>грн</v>
      </c>
      <c r="I1066" s="103" t="str">
        <f>'[1]нов паспорт'!K1702</f>
        <v>кошторис, мережа</v>
      </c>
      <c r="J1066" s="139">
        <f>'[1]нов паспорт'!L1702</f>
        <v>3542</v>
      </c>
      <c r="K1066" s="139"/>
      <c r="L1066" s="133">
        <f>J1066</f>
        <v>3542</v>
      </c>
      <c r="M1066" s="148"/>
      <c r="N1066" s="29">
        <f>L1066-J1066</f>
        <v>0</v>
      </c>
      <c r="O1066" s="2"/>
    </row>
    <row r="1067" spans="2:15" ht="16.5" customHeight="1" x14ac:dyDescent="0.25">
      <c r="B1067" s="62"/>
      <c r="C1067" s="121" t="s">
        <v>34</v>
      </c>
      <c r="D1067" s="121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2"/>
    </row>
    <row r="1068" spans="2:15" ht="12" customHeight="1" x14ac:dyDescent="0.2">
      <c r="B1068" s="122"/>
      <c r="C1068" s="123"/>
      <c r="D1068" s="123"/>
      <c r="E1068" s="123"/>
      <c r="F1068" s="123"/>
      <c r="G1068" s="123"/>
      <c r="H1068" s="123"/>
      <c r="I1068" s="123"/>
      <c r="J1068" s="123"/>
      <c r="K1068" s="123"/>
      <c r="L1068" s="123"/>
      <c r="M1068" s="123"/>
      <c r="N1068" s="124"/>
      <c r="O1068" s="2"/>
    </row>
    <row r="1069" spans="2:15" ht="15.75" customHeight="1" x14ac:dyDescent="0.25">
      <c r="B1069" s="557">
        <v>4</v>
      </c>
      <c r="C1069" s="195"/>
      <c r="D1069" s="534" t="s">
        <v>38</v>
      </c>
      <c r="E1069" s="535"/>
      <c r="F1069" s="535"/>
      <c r="G1069" s="536"/>
      <c r="H1069" s="197"/>
      <c r="I1069" s="197"/>
      <c r="J1069" s="537"/>
      <c r="K1069" s="537"/>
      <c r="L1069" s="537"/>
      <c r="M1069" s="537"/>
      <c r="N1069" s="538"/>
      <c r="O1069" s="2"/>
    </row>
    <row r="1070" spans="2:15" ht="79.5" customHeight="1" x14ac:dyDescent="0.25">
      <c r="B1070" s="100"/>
      <c r="C1070" s="83"/>
      <c r="D1070" s="531" t="str">
        <f>'[1]нов паспорт'!C1706</f>
        <v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</v>
      </c>
      <c r="E1070" s="85"/>
      <c r="F1070" s="85"/>
      <c r="G1070" s="85"/>
      <c r="H1070" s="103" t="str">
        <f>'[1]нов паспорт'!J1706</f>
        <v>осіб</v>
      </c>
      <c r="I1070" s="103" t="str">
        <f>'[1]нов паспорт'!K1706</f>
        <v>план роботи</v>
      </c>
      <c r="J1070" s="104">
        <f>'[1]нов паспорт'!L1706</f>
        <v>0</v>
      </c>
      <c r="K1070" s="104"/>
      <c r="L1070" s="104">
        <f>J1070</f>
        <v>0</v>
      </c>
      <c r="M1070" s="104"/>
      <c r="N1070" s="29">
        <f>L1070-J1070</f>
        <v>0</v>
      </c>
      <c r="O1070" s="2"/>
    </row>
    <row r="1071" spans="2:15" ht="76.5" customHeight="1" x14ac:dyDescent="0.25">
      <c r="B1071" s="100"/>
      <c r="C1071" s="83"/>
      <c r="D1071" s="531" t="str">
        <f>'[1]нов паспорт'!C1707</f>
        <v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</v>
      </c>
      <c r="E1071" s="85"/>
      <c r="F1071" s="85"/>
      <c r="G1071" s="85"/>
      <c r="H1071" s="103" t="str">
        <f>'[1]нов паспорт'!J1707</f>
        <v>од</v>
      </c>
      <c r="I1071" s="103" t="str">
        <f>'[1]нов паспорт'!K1707</f>
        <v>план роботи</v>
      </c>
      <c r="J1071" s="104">
        <f>'[1]нов паспорт'!L1707</f>
        <v>270</v>
      </c>
      <c r="K1071" s="104"/>
      <c r="L1071" s="104">
        <f>J1071</f>
        <v>270</v>
      </c>
      <c r="M1071" s="104"/>
      <c r="N1071" s="29">
        <f>L1071-J1071</f>
        <v>0</v>
      </c>
      <c r="O1071" s="2"/>
    </row>
    <row r="1072" spans="2:15" ht="68.25" customHeight="1" x14ac:dyDescent="0.25">
      <c r="B1072" s="100"/>
      <c r="C1072" s="83"/>
      <c r="D1072" s="531" t="str">
        <f>'[1]нов паспорт'!C1708</f>
        <v>динаміка**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</v>
      </c>
      <c r="E1072" s="85"/>
      <c r="F1072" s="85"/>
      <c r="G1072" s="85"/>
      <c r="H1072" s="103" t="str">
        <f>'[1]нов паспорт'!J1708</f>
        <v>%</v>
      </c>
      <c r="I1072" s="103" t="str">
        <f>'[1]нов паспорт'!K1708</f>
        <v>мережа</v>
      </c>
      <c r="J1072" s="539">
        <f>'[1]нов паспорт'!L1708</f>
        <v>0.18050541516245489</v>
      </c>
      <c r="K1072" s="539"/>
      <c r="L1072" s="539">
        <f>J1072</f>
        <v>0.18050541516245489</v>
      </c>
      <c r="M1072" s="539"/>
      <c r="N1072" s="29">
        <f>L1072-J1072</f>
        <v>0</v>
      </c>
      <c r="O1072" s="2"/>
    </row>
    <row r="1073" spans="2:15" ht="18" customHeight="1" x14ac:dyDescent="0.25">
      <c r="B1073" s="62"/>
      <c r="C1073" s="121" t="s">
        <v>34</v>
      </c>
      <c r="D1073" s="121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2"/>
    </row>
    <row r="1074" spans="2:15" ht="16.5" customHeight="1" x14ac:dyDescent="0.2">
      <c r="B1074" s="122"/>
      <c r="C1074" s="123"/>
      <c r="D1074" s="123"/>
      <c r="E1074" s="123"/>
      <c r="F1074" s="123"/>
      <c r="G1074" s="123"/>
      <c r="H1074" s="123"/>
      <c r="I1074" s="123"/>
      <c r="J1074" s="123"/>
      <c r="K1074" s="123"/>
      <c r="L1074" s="123"/>
      <c r="M1074" s="123"/>
      <c r="N1074" s="124"/>
      <c r="O1074" s="2"/>
    </row>
    <row r="1075" spans="2:15" ht="14.25" customHeight="1" x14ac:dyDescent="0.2">
      <c r="B1075" s="48"/>
      <c r="C1075" s="96"/>
      <c r="D1075" s="96" t="str">
        <f>'[1]нов паспорт'!C1737</f>
        <v xml:space="preserve">Завдання 2:                         </v>
      </c>
      <c r="E1075" s="98" t="str">
        <f>'[1]нов паспорт'!D1737</f>
        <v>Придбання обладнання і предметів довгострокового  користування</v>
      </c>
      <c r="F1075" s="98"/>
      <c r="G1075" s="98"/>
      <c r="H1075" s="98"/>
      <c r="I1075" s="98"/>
      <c r="J1075" s="98"/>
      <c r="K1075" s="98"/>
      <c r="L1075" s="98"/>
      <c r="M1075" s="98"/>
      <c r="N1075" s="99"/>
      <c r="O1075" s="2"/>
    </row>
    <row r="1076" spans="2:15" ht="15" customHeight="1" x14ac:dyDescent="0.25">
      <c r="B1076" s="100">
        <v>1</v>
      </c>
      <c r="C1076" s="101"/>
      <c r="D1076" s="102" t="s">
        <v>33</v>
      </c>
      <c r="E1076" s="102"/>
      <c r="F1076" s="102"/>
      <c r="G1076" s="102"/>
      <c r="H1076" s="103"/>
      <c r="I1076" s="103"/>
      <c r="J1076" s="104"/>
      <c r="K1076" s="104"/>
      <c r="L1076" s="104"/>
      <c r="M1076" s="104"/>
      <c r="N1076" s="62"/>
      <c r="O1076" s="2"/>
    </row>
    <row r="1077" spans="2:15" ht="15" customHeight="1" x14ac:dyDescent="0.25">
      <c r="B1077" s="48"/>
      <c r="C1077" s="115"/>
      <c r="D1077" s="540" t="str">
        <f>'[1]нов паспорт'!C1739</f>
        <v xml:space="preserve">Вартість придбаного обладнання </v>
      </c>
      <c r="E1077" s="337"/>
      <c r="F1077" s="337"/>
      <c r="G1077" s="541"/>
      <c r="H1077" s="119" t="str">
        <f>'[1]нов паспорт'!J1739</f>
        <v>тис.грн.</v>
      </c>
      <c r="I1077" s="119" t="str">
        <f>'[1]нов паспорт'!K1739</f>
        <v>кошторис</v>
      </c>
      <c r="J1077" s="104">
        <f>'[1]нов паспорт'!L1739</f>
        <v>217.1</v>
      </c>
      <c r="K1077" s="104"/>
      <c r="L1077" s="167">
        <f>K1031</f>
        <v>217.1</v>
      </c>
      <c r="M1077" s="167"/>
      <c r="N1077" s="29">
        <f>L1077-J1077</f>
        <v>0</v>
      </c>
      <c r="O1077" s="2"/>
    </row>
    <row r="1078" spans="2:15" ht="15" customHeight="1" x14ac:dyDescent="0.25">
      <c r="B1078" s="322">
        <v>2</v>
      </c>
      <c r="C1078" s="26"/>
      <c r="D1078" s="116" t="s">
        <v>35</v>
      </c>
      <c r="E1078" s="117"/>
      <c r="F1078" s="117"/>
      <c r="G1078" s="118"/>
      <c r="H1078" s="119"/>
      <c r="I1078" s="119"/>
      <c r="J1078" s="104"/>
      <c r="K1078" s="104"/>
      <c r="L1078" s="104"/>
      <c r="M1078" s="104"/>
      <c r="N1078" s="62"/>
      <c r="O1078" s="2"/>
    </row>
    <row r="1079" spans="2:15" ht="63" x14ac:dyDescent="0.25">
      <c r="B1079" s="48"/>
      <c r="C1079" s="101"/>
      <c r="D1079" s="540" t="str">
        <f>'[1]нов паспорт'!C1741</f>
        <v>кількість придбаного обладнання</v>
      </c>
      <c r="E1079" s="337"/>
      <c r="F1079" s="337"/>
      <c r="G1079" s="541"/>
      <c r="H1079" s="119" t="str">
        <f>'[1]нов паспорт'!J1741</f>
        <v>од.</v>
      </c>
      <c r="I1079" s="119" t="str">
        <f>'[1]нов паспорт'!K1741</f>
        <v xml:space="preserve"> документи бух.обліку</v>
      </c>
      <c r="J1079" s="104">
        <f>'[1]нов паспорт'!L1741</f>
        <v>1</v>
      </c>
      <c r="K1079" s="104"/>
      <c r="L1079" s="139">
        <f>J1079</f>
        <v>1</v>
      </c>
      <c r="M1079" s="139"/>
      <c r="N1079" s="29">
        <f>L1079-J1079</f>
        <v>0</v>
      </c>
      <c r="O1079" s="2"/>
    </row>
    <row r="1080" spans="2:15" ht="15.75" x14ac:dyDescent="0.25">
      <c r="B1080" s="322">
        <v>3</v>
      </c>
      <c r="C1080" s="195"/>
      <c r="D1080" s="127" t="s">
        <v>36</v>
      </c>
      <c r="E1080" s="128"/>
      <c r="F1080" s="128"/>
      <c r="G1080" s="129"/>
      <c r="H1080" s="103"/>
      <c r="I1080" s="549"/>
      <c r="J1080" s="104"/>
      <c r="K1080" s="104"/>
      <c r="L1080" s="149"/>
      <c r="M1080" s="550"/>
      <c r="N1080" s="62"/>
      <c r="O1080" s="2"/>
    </row>
    <row r="1081" spans="2:15" ht="24" customHeight="1" x14ac:dyDescent="0.25">
      <c r="B1081" s="48"/>
      <c r="C1081" s="103"/>
      <c r="D1081" s="337" t="str">
        <f>'[1]нов паспорт'!C1743</f>
        <v xml:space="preserve">середня вартість одиниці придбаного обладнання </v>
      </c>
      <c r="E1081" s="337"/>
      <c r="F1081" s="337"/>
      <c r="G1081" s="541"/>
      <c r="H1081" s="119" t="str">
        <f>'[1]нов паспорт'!J1743</f>
        <v>грн.</v>
      </c>
      <c r="I1081" s="294" t="str">
        <f>'[1]нов паспорт'!K1743</f>
        <v>кошторис, документи бух.обліку</v>
      </c>
      <c r="J1081" s="167">
        <f>'[1]нов паспорт'!L1743</f>
        <v>217100</v>
      </c>
      <c r="K1081" s="167"/>
      <c r="L1081" s="167">
        <f>L1077/L1079*1000</f>
        <v>217100</v>
      </c>
      <c r="M1081" s="167" t="e">
        <f>M1077/M1079*1000</f>
        <v>#DIV/0!</v>
      </c>
      <c r="N1081" s="29">
        <f>L1081-J1081</f>
        <v>0</v>
      </c>
      <c r="O1081" s="2"/>
    </row>
    <row r="1082" spans="2:15" ht="15.75" x14ac:dyDescent="0.25">
      <c r="B1082" s="322">
        <v>4</v>
      </c>
      <c r="C1082" s="83"/>
      <c r="D1082" s="535" t="s">
        <v>38</v>
      </c>
      <c r="E1082" s="535"/>
      <c r="F1082" s="535"/>
      <c r="G1082" s="536"/>
      <c r="H1082" s="197"/>
      <c r="I1082" s="197"/>
      <c r="J1082" s="537"/>
      <c r="K1082" s="537"/>
      <c r="L1082" s="537"/>
      <c r="M1082" s="537"/>
      <c r="N1082" s="538"/>
      <c r="O1082" s="2"/>
    </row>
    <row r="1083" spans="2:15" ht="15.75" x14ac:dyDescent="0.25">
      <c r="B1083" s="48"/>
      <c r="C1083" s="83"/>
      <c r="D1083" s="337" t="str">
        <f>'[1]нов паспорт'!C1745</f>
        <v>відсоток виконання завдання</v>
      </c>
      <c r="E1083" s="337"/>
      <c r="F1083" s="337"/>
      <c r="G1083" s="541"/>
      <c r="H1083" s="119" t="str">
        <f>'[1]нов паспорт'!J1745</f>
        <v>%</v>
      </c>
      <c r="I1083" s="558" t="str">
        <f>'[1]нов паспорт'!K1745</f>
        <v>х</v>
      </c>
      <c r="J1083" s="139">
        <f>'[1]нов паспорт'!L1745</f>
        <v>100</v>
      </c>
      <c r="K1083" s="104"/>
      <c r="L1083" s="139">
        <f>J1083</f>
        <v>100</v>
      </c>
      <c r="M1083" s="139"/>
      <c r="N1083" s="29">
        <f>L1083-J1083</f>
        <v>0</v>
      </c>
      <c r="O1083" s="2"/>
    </row>
    <row r="1084" spans="2:15" ht="15" x14ac:dyDescent="0.25">
      <c r="B1084" s="62"/>
      <c r="C1084" s="121" t="s">
        <v>34</v>
      </c>
      <c r="D1084" s="121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2"/>
    </row>
    <row r="1085" spans="2:15" x14ac:dyDescent="0.2">
      <c r="B1085" s="122"/>
      <c r="C1085" s="123"/>
      <c r="D1085" s="123"/>
      <c r="E1085" s="123"/>
      <c r="F1085" s="123"/>
      <c r="G1085" s="123"/>
      <c r="H1085" s="123"/>
      <c r="I1085" s="123"/>
      <c r="J1085" s="123"/>
      <c r="K1085" s="123"/>
      <c r="L1085" s="123"/>
      <c r="M1085" s="123"/>
      <c r="N1085" s="124"/>
      <c r="O1085" s="2"/>
    </row>
    <row r="1086" spans="2:15" ht="27" customHeight="1" x14ac:dyDescent="0.2">
      <c r="B1086" s="48"/>
      <c r="C1086" s="241"/>
      <c r="D1086" s="96" t="str">
        <f>'[1]нов паспорт'!C1746</f>
        <v>Завдання 3.</v>
      </c>
      <c r="E1086" s="98" t="str">
        <f>'[1]нов паспорт'!D1746</f>
        <v>Здійснення капітального ремонту (виконання міні-проекту  "Разом в майбутнє" проекту "Спортивне містечко")</v>
      </c>
      <c r="F1086" s="98"/>
      <c r="G1086" s="98"/>
      <c r="H1086" s="98"/>
      <c r="I1086" s="98"/>
      <c r="J1086" s="98"/>
      <c r="K1086" s="98"/>
      <c r="L1086" s="98"/>
      <c r="M1086" s="98"/>
      <c r="N1086" s="99"/>
      <c r="O1086" s="2"/>
    </row>
    <row r="1087" spans="2:15" ht="15.75" x14ac:dyDescent="0.25">
      <c r="B1087" s="100">
        <v>1</v>
      </c>
      <c r="C1087" s="101"/>
      <c r="D1087" s="102" t="s">
        <v>33</v>
      </c>
      <c r="E1087" s="102"/>
      <c r="F1087" s="102"/>
      <c r="G1087" s="102"/>
      <c r="H1087" s="103"/>
      <c r="I1087" s="103"/>
      <c r="J1087" s="104"/>
      <c r="K1087" s="104"/>
      <c r="L1087" s="104"/>
      <c r="M1087" s="104"/>
      <c r="N1087" s="62"/>
      <c r="O1087" s="2"/>
    </row>
    <row r="1088" spans="2:15" ht="15.75" x14ac:dyDescent="0.25">
      <c r="B1088" s="48"/>
      <c r="C1088" s="115"/>
      <c r="D1088" s="540" t="str">
        <f>'[1]нов паспорт'!C1748</f>
        <v>Вартість капітального ремонту</v>
      </c>
      <c r="E1088" s="337"/>
      <c r="F1088" s="337"/>
      <c r="G1088" s="541"/>
      <c r="H1088" s="551" t="str">
        <f>'[1]нов паспорт'!J1748</f>
        <v>тис.грн.</v>
      </c>
      <c r="I1088" s="551" t="str">
        <f>'[1]нов паспорт'!K1748</f>
        <v>кошторис</v>
      </c>
      <c r="J1088" s="104">
        <f>'[1]нов паспорт'!L1748</f>
        <v>300</v>
      </c>
      <c r="K1088" s="104"/>
      <c r="L1088" s="167">
        <f>K1032</f>
        <v>300</v>
      </c>
      <c r="M1088" s="167"/>
      <c r="N1088" s="29">
        <f>L1088-J1088</f>
        <v>0</v>
      </c>
      <c r="O1088" s="2"/>
    </row>
    <row r="1089" spans="1:15" ht="15.75" x14ac:dyDescent="0.25">
      <c r="B1089" s="322">
        <v>2</v>
      </c>
      <c r="C1089" s="26"/>
      <c r="D1089" s="116" t="s">
        <v>35</v>
      </c>
      <c r="E1089" s="117"/>
      <c r="F1089" s="117"/>
      <c r="G1089" s="118"/>
      <c r="H1089" s="119"/>
      <c r="I1089" s="119"/>
      <c r="J1089" s="104"/>
      <c r="K1089" s="104"/>
      <c r="L1089" s="104"/>
      <c r="M1089" s="104"/>
      <c r="N1089" s="62"/>
      <c r="O1089" s="2"/>
    </row>
    <row r="1090" spans="1:15" ht="23.25" x14ac:dyDescent="0.25">
      <c r="B1090" s="48"/>
      <c r="C1090" s="101"/>
      <c r="D1090" s="540" t="str">
        <f>'[1]нов паспорт'!C1750</f>
        <v>площа відремонтованих обьектів</v>
      </c>
      <c r="E1090" s="337"/>
      <c r="F1090" s="337"/>
      <c r="G1090" s="541"/>
      <c r="H1090" s="119" t="str">
        <f>'[1]нов паспорт'!J1750</f>
        <v>кв.м.</v>
      </c>
      <c r="I1090" s="294" t="str">
        <f>'[1]нов паспорт'!K1750</f>
        <v>кошторисна документація</v>
      </c>
      <c r="J1090" s="104">
        <f>'[1]нов паспорт'!L1750</f>
        <v>601</v>
      </c>
      <c r="K1090" s="104"/>
      <c r="L1090" s="139">
        <f>J1090</f>
        <v>601</v>
      </c>
      <c r="M1090" s="139"/>
      <c r="N1090" s="29">
        <f>L1090-J1090</f>
        <v>0</v>
      </c>
      <c r="O1090" s="2"/>
    </row>
    <row r="1091" spans="1:15" ht="15.75" x14ac:dyDescent="0.25">
      <c r="B1091" s="322">
        <v>3</v>
      </c>
      <c r="C1091" s="195"/>
      <c r="D1091" s="127" t="s">
        <v>36</v>
      </c>
      <c r="E1091" s="128"/>
      <c r="F1091" s="128"/>
      <c r="G1091" s="129"/>
      <c r="H1091" s="103"/>
      <c r="I1091" s="549"/>
      <c r="J1091" s="104"/>
      <c r="K1091" s="104"/>
      <c r="L1091" s="149"/>
      <c r="M1091" s="550"/>
      <c r="N1091" s="62"/>
      <c r="O1091" s="2"/>
    </row>
    <row r="1092" spans="1:15" ht="21" customHeight="1" x14ac:dyDescent="0.25">
      <c r="B1092" s="48"/>
      <c r="C1092" s="103"/>
      <c r="D1092" s="337" t="str">
        <f>'[1]нов паспорт'!C1752</f>
        <v xml:space="preserve">середня вартість одиниці відремонтованої площі </v>
      </c>
      <c r="E1092" s="337"/>
      <c r="F1092" s="337"/>
      <c r="G1092" s="541"/>
      <c r="H1092" s="119" t="str">
        <f>'[1]нов паспорт'!J1752</f>
        <v>грн.</v>
      </c>
      <c r="I1092" s="119" t="str">
        <f>'[1]нов паспорт'!K1752</f>
        <v>розрах</v>
      </c>
      <c r="J1092" s="167">
        <f>'[1]нов паспорт'!L1752</f>
        <v>499.16805324459233</v>
      </c>
      <c r="K1092" s="167"/>
      <c r="L1092" s="167">
        <f>L1088/L1090*1000</f>
        <v>499.16805324459233</v>
      </c>
      <c r="M1092" s="167" t="e">
        <f>M1088/M1090*1000</f>
        <v>#DIV/0!</v>
      </c>
      <c r="N1092" s="29">
        <f>L1092-J1092</f>
        <v>0</v>
      </c>
      <c r="O1092" s="2"/>
    </row>
    <row r="1093" spans="1:15" ht="15.75" x14ac:dyDescent="0.25">
      <c r="B1093" s="322">
        <v>4</v>
      </c>
      <c r="C1093" s="83"/>
      <c r="D1093" s="535" t="s">
        <v>38</v>
      </c>
      <c r="E1093" s="535"/>
      <c r="F1093" s="535"/>
      <c r="G1093" s="536"/>
      <c r="H1093" s="197"/>
      <c r="I1093" s="197"/>
      <c r="J1093" s="537"/>
      <c r="K1093" s="537"/>
      <c r="L1093" s="537"/>
      <c r="M1093" s="537"/>
      <c r="N1093" s="538"/>
      <c r="O1093" s="2"/>
    </row>
    <row r="1094" spans="1:15" ht="15.75" x14ac:dyDescent="0.25">
      <c r="B1094" s="48"/>
      <c r="C1094" s="83"/>
      <c r="D1094" s="337" t="str">
        <f>'[1]нов паспорт'!C1754</f>
        <v>відсоток виконання завдання</v>
      </c>
      <c r="E1094" s="337"/>
      <c r="F1094" s="337"/>
      <c r="G1094" s="541"/>
      <c r="H1094" s="119" t="str">
        <f>'[1]нов паспорт'!J1754</f>
        <v>%</v>
      </c>
      <c r="I1094" s="558" t="str">
        <f>'[1]нов паспорт'!K1754</f>
        <v>х</v>
      </c>
      <c r="J1094" s="139">
        <f>'[1]нов паспорт'!L1754</f>
        <v>100</v>
      </c>
      <c r="K1094" s="104"/>
      <c r="L1094" s="139">
        <f>J1094</f>
        <v>100</v>
      </c>
      <c r="M1094" s="139"/>
      <c r="N1094" s="29">
        <f>L1094-J1094</f>
        <v>0</v>
      </c>
      <c r="O1094" s="2"/>
    </row>
    <row r="1095" spans="1:15" x14ac:dyDescent="0.2">
      <c r="C1095" s="169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</row>
    <row r="1096" spans="1:15" ht="15.75" x14ac:dyDescent="0.25">
      <c r="C1096" s="67" t="s">
        <v>42</v>
      </c>
      <c r="D1096" s="67"/>
      <c r="E1096" s="67"/>
      <c r="F1096" s="67"/>
      <c r="G1096" s="67"/>
      <c r="H1096" s="67"/>
      <c r="I1096" s="67"/>
      <c r="J1096" s="67"/>
      <c r="K1096" s="67"/>
      <c r="L1096" s="67"/>
      <c r="M1096" s="67"/>
      <c r="N1096" s="67"/>
      <c r="O1096" s="2"/>
    </row>
    <row r="1097" spans="1:15" ht="15.75" x14ac:dyDescent="0.25">
      <c r="C1097" s="33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170" t="s">
        <v>10</v>
      </c>
      <c r="O1097" s="2"/>
    </row>
    <row r="1098" spans="1:15" ht="35.25" customHeight="1" x14ac:dyDescent="0.2">
      <c r="A1098" s="171" t="s">
        <v>43</v>
      </c>
      <c r="B1098" s="172" t="s">
        <v>44</v>
      </c>
      <c r="C1098" s="89" t="s">
        <v>19</v>
      </c>
      <c r="D1098" s="173" t="s">
        <v>45</v>
      </c>
      <c r="E1098" s="174"/>
      <c r="F1098" s="175"/>
      <c r="G1098" s="176" t="s">
        <v>46</v>
      </c>
      <c r="H1098" s="174"/>
      <c r="I1098" s="175"/>
      <c r="J1098" s="176" t="s">
        <v>47</v>
      </c>
      <c r="K1098" s="174"/>
      <c r="L1098" s="175"/>
      <c r="M1098" s="176" t="s">
        <v>48</v>
      </c>
      <c r="N1098" s="174"/>
      <c r="O1098" s="175"/>
    </row>
    <row r="1099" spans="1:15" ht="29.25" customHeight="1" x14ac:dyDescent="0.2">
      <c r="A1099" s="177"/>
      <c r="B1099" s="178"/>
      <c r="C1099" s="91"/>
      <c r="D1099" s="179" t="s">
        <v>14</v>
      </c>
      <c r="E1099" s="179" t="s">
        <v>15</v>
      </c>
      <c r="F1099" s="179" t="s">
        <v>16</v>
      </c>
      <c r="G1099" s="179" t="s">
        <v>14</v>
      </c>
      <c r="H1099" s="179" t="s">
        <v>15</v>
      </c>
      <c r="I1099" s="179" t="s">
        <v>16</v>
      </c>
      <c r="J1099" s="179" t="s">
        <v>14</v>
      </c>
      <c r="K1099" s="179" t="s">
        <v>15</v>
      </c>
      <c r="L1099" s="179" t="s">
        <v>16</v>
      </c>
      <c r="M1099" s="180" t="s">
        <v>14</v>
      </c>
      <c r="N1099" s="180" t="s">
        <v>15</v>
      </c>
      <c r="O1099" s="180" t="s">
        <v>16</v>
      </c>
    </row>
    <row r="1100" spans="1:15" ht="15.75" x14ac:dyDescent="0.25">
      <c r="A1100" s="181">
        <v>1</v>
      </c>
      <c r="B1100" s="181">
        <v>2</v>
      </c>
      <c r="C1100" s="27">
        <v>3</v>
      </c>
      <c r="D1100" s="181">
        <v>4</v>
      </c>
      <c r="E1100" s="181">
        <v>5</v>
      </c>
      <c r="F1100" s="181">
        <v>6</v>
      </c>
      <c r="G1100" s="181">
        <v>7</v>
      </c>
      <c r="H1100" s="181">
        <v>8</v>
      </c>
      <c r="I1100" s="181">
        <v>9</v>
      </c>
      <c r="J1100" s="181">
        <v>10</v>
      </c>
      <c r="K1100" s="27">
        <v>11</v>
      </c>
      <c r="L1100" s="182">
        <v>12</v>
      </c>
      <c r="M1100" s="83">
        <v>13</v>
      </c>
      <c r="N1100" s="83">
        <v>14</v>
      </c>
      <c r="O1100" s="83">
        <v>15</v>
      </c>
    </row>
    <row r="1101" spans="1:15" ht="37.5" customHeight="1" x14ac:dyDescent="0.25">
      <c r="A1101" s="27"/>
      <c r="B1101" s="183" t="s">
        <v>49</v>
      </c>
      <c r="C1101" s="83"/>
      <c r="D1101" s="26"/>
      <c r="E1101" s="27"/>
      <c r="F1101" s="27"/>
      <c r="G1101" s="27"/>
      <c r="H1101" s="27"/>
      <c r="I1101" s="27"/>
      <c r="J1101" s="27"/>
      <c r="K1101" s="27"/>
      <c r="L1101" s="183"/>
      <c r="M1101" s="83"/>
      <c r="N1101" s="83"/>
      <c r="O1101" s="83"/>
    </row>
    <row r="1102" spans="1:15" ht="31.5" x14ac:dyDescent="0.25">
      <c r="A1102" s="27"/>
      <c r="B1102" s="184" t="s">
        <v>50</v>
      </c>
      <c r="C1102" s="62"/>
      <c r="D1102" s="26"/>
      <c r="E1102" s="185"/>
      <c r="F1102" s="27"/>
      <c r="G1102" s="185"/>
      <c r="H1102" s="27"/>
      <c r="I1102" s="27"/>
      <c r="J1102" s="27"/>
      <c r="K1102" s="27"/>
      <c r="L1102" s="183"/>
      <c r="M1102" s="83"/>
      <c r="N1102" s="83"/>
      <c r="O1102" s="62"/>
    </row>
    <row r="1103" spans="1:15" ht="31.5" x14ac:dyDescent="0.25">
      <c r="A1103" s="181"/>
      <c r="B1103" s="186" t="s">
        <v>51</v>
      </c>
      <c r="C1103" s="62"/>
      <c r="D1103" s="115"/>
      <c r="E1103" s="119"/>
      <c r="F1103" s="181"/>
      <c r="G1103" s="119"/>
      <c r="H1103" s="181"/>
      <c r="I1103" s="181"/>
      <c r="J1103" s="181"/>
      <c r="K1103" s="181"/>
      <c r="L1103" s="182"/>
      <c r="M1103" s="83"/>
      <c r="N1103" s="83"/>
      <c r="O1103" s="62"/>
    </row>
    <row r="1104" spans="1:15" ht="47.25" x14ac:dyDescent="0.25">
      <c r="A1104" s="27"/>
      <c r="B1104" s="184" t="s">
        <v>52</v>
      </c>
      <c r="C1104" s="62"/>
      <c r="D1104" s="187" t="s">
        <v>53</v>
      </c>
      <c r="E1104" s="185"/>
      <c r="F1104" s="27"/>
      <c r="G1104" s="187" t="s">
        <v>53</v>
      </c>
      <c r="H1104" s="27"/>
      <c r="I1104" s="27"/>
      <c r="J1104" s="187" t="s">
        <v>53</v>
      </c>
      <c r="K1104" s="27"/>
      <c r="L1104" s="183"/>
      <c r="M1104" s="187" t="s">
        <v>53</v>
      </c>
      <c r="N1104" s="83"/>
      <c r="O1104" s="62"/>
    </row>
    <row r="1105" spans="1:15" ht="15.75" x14ac:dyDescent="0.25">
      <c r="A1105" s="83"/>
      <c r="B1105" s="184" t="s">
        <v>27</v>
      </c>
      <c r="C1105" s="188"/>
      <c r="D1105" s="189"/>
      <c r="E1105" s="190"/>
      <c r="F1105" s="191"/>
      <c r="G1105" s="191"/>
      <c r="H1105" s="191"/>
      <c r="I1105" s="191"/>
      <c r="J1105" s="191"/>
      <c r="K1105" s="191"/>
      <c r="L1105" s="192"/>
      <c r="M1105" s="191"/>
      <c r="N1105" s="191"/>
      <c r="O1105" s="188"/>
    </row>
    <row r="1106" spans="1:15" ht="15.75" x14ac:dyDescent="0.25">
      <c r="A1106" s="87"/>
      <c r="B1106" s="85" t="s">
        <v>54</v>
      </c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</row>
    <row r="1107" spans="1:15" ht="15.75" x14ac:dyDescent="0.25">
      <c r="A1107" s="193"/>
      <c r="B1107" s="194" t="s">
        <v>55</v>
      </c>
      <c r="C1107" s="132"/>
      <c r="D1107" s="195"/>
      <c r="E1107" s="196"/>
      <c r="F1107" s="193"/>
      <c r="G1107" s="197"/>
      <c r="H1107" s="193"/>
      <c r="I1107" s="193"/>
      <c r="J1107" s="193"/>
      <c r="K1107" s="193"/>
      <c r="L1107" s="153"/>
      <c r="M1107" s="198"/>
      <c r="N1107" s="198"/>
      <c r="O1107" s="132"/>
    </row>
    <row r="1108" spans="1:15" ht="15.75" x14ac:dyDescent="0.25">
      <c r="A1108" s="181"/>
      <c r="B1108" s="186" t="s">
        <v>27</v>
      </c>
      <c r="C1108" s="62"/>
      <c r="D1108" s="115"/>
      <c r="E1108" s="119"/>
      <c r="F1108" s="181"/>
      <c r="G1108" s="119"/>
      <c r="H1108" s="181"/>
      <c r="I1108" s="181"/>
      <c r="J1108" s="181"/>
      <c r="K1108" s="181"/>
      <c r="L1108" s="182"/>
      <c r="M1108" s="83"/>
      <c r="N1108" s="83"/>
      <c r="O1108" s="62"/>
    </row>
    <row r="1109" spans="1:15" ht="15.75" x14ac:dyDescent="0.25">
      <c r="A1109" s="181"/>
      <c r="B1109" s="186" t="s">
        <v>56</v>
      </c>
      <c r="C1109" s="62"/>
      <c r="D1109" s="115"/>
      <c r="E1109" s="119"/>
      <c r="F1109" s="181"/>
      <c r="G1109" s="119"/>
      <c r="H1109" s="181"/>
      <c r="I1109" s="181"/>
      <c r="J1109" s="181"/>
      <c r="K1109" s="181"/>
      <c r="L1109" s="182"/>
      <c r="M1109" s="83"/>
      <c r="N1109" s="83"/>
      <c r="O1109" s="62"/>
    </row>
    <row r="1110" spans="1:15" ht="15.75" x14ac:dyDescent="0.25">
      <c r="A1110" s="87"/>
      <c r="B1110" s="199"/>
      <c r="C1110" s="200" t="s">
        <v>57</v>
      </c>
      <c r="D1110" s="201"/>
      <c r="E1110" s="201"/>
      <c r="F1110" s="201"/>
      <c r="G1110" s="201"/>
      <c r="H1110" s="201"/>
      <c r="I1110" s="201"/>
      <c r="J1110" s="201"/>
      <c r="K1110" s="201"/>
      <c r="L1110" s="201"/>
      <c r="M1110" s="201"/>
      <c r="N1110" s="201"/>
      <c r="O1110" s="14"/>
    </row>
    <row r="1111" spans="1:15" ht="22.5" x14ac:dyDescent="0.3">
      <c r="A1111" s="87"/>
      <c r="B1111" s="199"/>
      <c r="C1111" s="202" t="s">
        <v>58</v>
      </c>
      <c r="D1111" s="202"/>
      <c r="E1111" s="202"/>
      <c r="F1111" s="202"/>
      <c r="G1111" s="202"/>
      <c r="H1111" s="202"/>
      <c r="I1111" s="202"/>
      <c r="J1111" s="202"/>
      <c r="K1111" s="202"/>
      <c r="L1111" s="202"/>
      <c r="M1111" s="202"/>
      <c r="N1111" s="202"/>
      <c r="O1111" s="14"/>
    </row>
    <row r="1112" spans="1:15" ht="18.75" x14ac:dyDescent="0.25">
      <c r="C1112" s="200" t="s">
        <v>59</v>
      </c>
      <c r="D1112" s="200"/>
      <c r="E1112" s="200"/>
      <c r="F1112" s="200"/>
      <c r="G1112" s="200"/>
      <c r="H1112" s="200"/>
      <c r="I1112" s="200"/>
      <c r="J1112" s="200"/>
      <c r="K1112" s="200"/>
      <c r="L1112" s="200"/>
      <c r="M1112" s="200"/>
      <c r="N1112" s="200"/>
      <c r="O1112" s="2"/>
    </row>
    <row r="1113" spans="1:15" ht="18.75" x14ac:dyDescent="0.25">
      <c r="C1113" s="203"/>
      <c r="D1113" s="203"/>
      <c r="E1113" s="203"/>
      <c r="F1113" s="203"/>
      <c r="G1113" s="203"/>
      <c r="H1113" s="203"/>
      <c r="I1113" s="203"/>
      <c r="J1113" s="203"/>
      <c r="K1113" s="203"/>
      <c r="L1113" s="203"/>
      <c r="M1113" s="203"/>
      <c r="N1113" s="203"/>
      <c r="O1113" s="2"/>
    </row>
    <row r="1114" spans="1:15" ht="48" customHeight="1" x14ac:dyDescent="0.25">
      <c r="C1114" s="204" t="s">
        <v>60</v>
      </c>
      <c r="E1114" s="205"/>
      <c r="F1114" s="205"/>
      <c r="G1114" s="205"/>
      <c r="H1114" s="205"/>
      <c r="I1114" s="205"/>
      <c r="J1114" s="205" t="s">
        <v>61</v>
      </c>
      <c r="K1114" s="205"/>
      <c r="L1114" s="203"/>
      <c r="M1114" s="203"/>
      <c r="N1114" s="203"/>
      <c r="O1114" s="2"/>
    </row>
    <row r="1115" spans="1:15" ht="18.75" x14ac:dyDescent="0.25">
      <c r="C1115" s="206"/>
      <c r="D1115" s="207"/>
      <c r="E1115" s="206"/>
      <c r="G1115" t="s">
        <v>62</v>
      </c>
      <c r="H1115" s="206"/>
      <c r="I1115" s="206"/>
      <c r="J1115" t="s">
        <v>63</v>
      </c>
      <c r="L1115" s="203"/>
      <c r="M1115" s="203"/>
      <c r="N1115" s="203"/>
      <c r="O1115" s="2"/>
    </row>
    <row r="1116" spans="1:15" ht="18.75" x14ac:dyDescent="0.25">
      <c r="C1116" s="206"/>
      <c r="D1116" s="207"/>
      <c r="E1116" s="206"/>
      <c r="H1116" s="206"/>
      <c r="I1116" s="206"/>
      <c r="M1116" s="203"/>
      <c r="N1116" s="203"/>
      <c r="O1116" s="2"/>
    </row>
    <row r="1117" spans="1:15" ht="18.75" x14ac:dyDescent="0.25">
      <c r="C1117" s="206"/>
      <c r="D1117" s="207"/>
      <c r="E1117" s="206"/>
      <c r="H1117" s="206"/>
      <c r="I1117" s="206"/>
      <c r="M1117" s="203"/>
      <c r="N1117" s="203"/>
      <c r="O1117" s="2"/>
    </row>
    <row r="1118" spans="1:15" ht="18.75" x14ac:dyDescent="0.25">
      <c r="C1118" s="206" t="s">
        <v>64</v>
      </c>
      <c r="D1118" s="207"/>
      <c r="E1118" s="205"/>
      <c r="F1118" s="205"/>
      <c r="G1118" s="205"/>
      <c r="H1118" s="205"/>
      <c r="I1118" s="205"/>
      <c r="J1118" s="205" t="s">
        <v>65</v>
      </c>
      <c r="K1118" s="205"/>
      <c r="M1118" s="203"/>
      <c r="N1118" s="203"/>
      <c r="O1118" s="2"/>
    </row>
    <row r="1119" spans="1:15" ht="18.75" x14ac:dyDescent="0.25">
      <c r="C1119" s="206"/>
      <c r="D1119" s="207"/>
      <c r="E1119" s="206"/>
      <c r="G1119" t="s">
        <v>62</v>
      </c>
      <c r="H1119" s="206"/>
      <c r="I1119" s="206"/>
      <c r="J1119" t="s">
        <v>63</v>
      </c>
      <c r="M1119" s="523"/>
      <c r="N1119" s="523"/>
    </row>
    <row r="1120" spans="1:15" ht="18.75" hidden="1" x14ac:dyDescent="0.25">
      <c r="C1120" s="204" t="s">
        <v>66</v>
      </c>
      <c r="L1120" s="203"/>
      <c r="M1120" s="203"/>
      <c r="N1120" s="203"/>
      <c r="O1120" s="2"/>
    </row>
    <row r="1121" spans="3:15" ht="18.75" hidden="1" x14ac:dyDescent="0.25">
      <c r="F1121" s="305"/>
      <c r="G1121" s="305"/>
      <c r="H1121" s="305"/>
      <c r="I1121" s="305"/>
      <c r="J1121" s="305"/>
      <c r="K1121" s="305"/>
      <c r="L1121" s="203"/>
      <c r="M1121" s="203"/>
      <c r="N1121" s="203"/>
      <c r="O1121" s="2"/>
    </row>
    <row r="1122" spans="3:15" ht="18.75" hidden="1" x14ac:dyDescent="0.25">
      <c r="C1122" s="204" t="s">
        <v>67</v>
      </c>
      <c r="F1122" s="205"/>
      <c r="G1122" s="205"/>
      <c r="H1122" s="205"/>
      <c r="I1122" s="205"/>
      <c r="J1122" s="205" t="s">
        <v>68</v>
      </c>
      <c r="K1122" s="205"/>
      <c r="L1122" s="203"/>
      <c r="M1122" s="203"/>
      <c r="N1122" s="203"/>
      <c r="O1122" s="2"/>
    </row>
    <row r="1123" spans="3:15" ht="18.75" hidden="1" x14ac:dyDescent="0.25">
      <c r="C1123" s="306" t="s">
        <v>69</v>
      </c>
      <c r="G1123" t="s">
        <v>62</v>
      </c>
      <c r="J1123" t="s">
        <v>63</v>
      </c>
      <c r="L1123" s="203"/>
      <c r="M1123" s="203"/>
      <c r="N1123" s="203"/>
      <c r="O1123" s="2"/>
    </row>
    <row r="1124" spans="3:15" ht="28.5" customHeight="1" x14ac:dyDescent="0.25">
      <c r="C1124" s="203"/>
      <c r="D1124" s="203"/>
      <c r="E1124" s="203"/>
      <c r="F1124" s="203"/>
      <c r="G1124" s="203"/>
      <c r="H1124" s="203"/>
      <c r="I1124" s="203"/>
      <c r="J1124" s="1" t="str">
        <f>$J$1</f>
        <v>ЗАТВЕРДЖЕНО                                                             Наказ Міністерства фінансів України 26.09.2014 N 836</v>
      </c>
      <c r="K1124" s="1"/>
      <c r="L1124" s="1"/>
      <c r="M1124" s="1"/>
      <c r="N1124" s="1"/>
      <c r="O1124" s="2"/>
    </row>
    <row r="1125" spans="3:15" ht="17.25" x14ac:dyDescent="0.25">
      <c r="C1125" s="2"/>
      <c r="D1125" s="2"/>
      <c r="E1125" s="2"/>
      <c r="F1125" s="3" t="s">
        <v>1</v>
      </c>
      <c r="G1125" s="2"/>
      <c r="H1125" s="2"/>
      <c r="I1125" s="2"/>
      <c r="J1125" s="2"/>
      <c r="K1125" s="2"/>
      <c r="L1125" s="2"/>
      <c r="M1125" s="2"/>
      <c r="N1125" s="2"/>
      <c r="O1125" s="2"/>
    </row>
    <row r="1126" spans="3:15" ht="15.75" customHeight="1" x14ac:dyDescent="0.25">
      <c r="C1126" s="4" t="str">
        <f>$C$3</f>
        <v>про виконання паспорта бюджетної програми місцевого бюджету станом на _01.01.2019_ року</v>
      </c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2"/>
    </row>
    <row r="1127" spans="3:15" ht="15.75" x14ac:dyDescent="0.25">
      <c r="C1127" s="5">
        <v>1</v>
      </c>
      <c r="D1127" s="6" t="str">
        <f>'[1]нов паспорт'!B1806</f>
        <v>О600000</v>
      </c>
      <c r="E1127" s="7" t="s">
        <v>3</v>
      </c>
      <c r="F1127" s="8"/>
      <c r="G1127" s="7"/>
      <c r="H1127" s="7"/>
      <c r="I1127" s="7"/>
      <c r="J1127" s="7"/>
      <c r="K1127" s="9"/>
      <c r="L1127" s="9"/>
      <c r="M1127" s="9"/>
      <c r="N1127" s="2"/>
      <c r="O1127" s="2"/>
    </row>
    <row r="1128" spans="3:15" ht="15.75" x14ac:dyDescent="0.25">
      <c r="C1128" s="5"/>
      <c r="D1128" s="10" t="s">
        <v>4</v>
      </c>
      <c r="E1128" s="11" t="s">
        <v>5</v>
      </c>
      <c r="F1128" s="11"/>
      <c r="G1128" s="5"/>
      <c r="H1128" s="2"/>
      <c r="I1128" s="2"/>
      <c r="J1128" s="2"/>
      <c r="K1128" s="2"/>
      <c r="L1128" s="2"/>
      <c r="M1128" s="2"/>
      <c r="N1128" s="2"/>
      <c r="O1128" s="2"/>
    </row>
    <row r="1129" spans="3:15" ht="15.75" x14ac:dyDescent="0.25">
      <c r="C1129" s="5">
        <v>2</v>
      </c>
      <c r="D1129" s="6" t="str">
        <f>'[1]нов паспорт'!B1809</f>
        <v>О610000</v>
      </c>
      <c r="E1129" s="7" t="s">
        <v>3</v>
      </c>
      <c r="F1129" s="8"/>
      <c r="G1129" s="7"/>
      <c r="H1129" s="7"/>
      <c r="I1129" s="7"/>
      <c r="J1129" s="7"/>
      <c r="K1129" s="9"/>
      <c r="L1129" s="2"/>
      <c r="M1129" s="2"/>
      <c r="N1129" s="2"/>
      <c r="O1129" s="2"/>
    </row>
    <row r="1130" spans="3:15" ht="14.25" customHeight="1" x14ac:dyDescent="0.25">
      <c r="C1130" s="5"/>
      <c r="D1130" s="10" t="s">
        <v>4</v>
      </c>
      <c r="E1130" s="11" t="s">
        <v>6</v>
      </c>
      <c r="F1130" s="11"/>
      <c r="G1130" s="5"/>
      <c r="H1130" s="2"/>
      <c r="I1130" s="2"/>
      <c r="J1130" s="2"/>
      <c r="K1130" s="2"/>
      <c r="L1130" s="2"/>
      <c r="M1130" s="2"/>
      <c r="N1130" s="2"/>
      <c r="O1130" s="2"/>
    </row>
    <row r="1131" spans="3:15" ht="30" customHeight="1" x14ac:dyDescent="0.25">
      <c r="C1131" s="5">
        <v>3</v>
      </c>
      <c r="D1131" s="6" t="str">
        <f>'[1]нов паспорт'!B1812</f>
        <v>О610150</v>
      </c>
      <c r="E1131" s="524" t="str">
        <f>'[1]нов паспорт'!D1812</f>
        <v>0111</v>
      </c>
      <c r="F1131" s="559" t="str">
        <f>'[1]нов паспорт'!E1812</f>
        <v>Організаційне,iнформаційно-аналітичне та метеріально-технічне забезпечення діяльності міської ради та їх виконавчих комітетів</v>
      </c>
      <c r="G1131" s="559"/>
      <c r="H1131" s="559"/>
      <c r="I1131" s="559"/>
      <c r="J1131" s="559"/>
      <c r="K1131" s="559"/>
      <c r="L1131" s="559"/>
      <c r="M1131" s="559"/>
      <c r="N1131" s="559"/>
      <c r="O1131" s="559"/>
    </row>
    <row r="1132" spans="3:15" ht="15.75" x14ac:dyDescent="0.25">
      <c r="C1132" s="5"/>
      <c r="D1132" s="13" t="s">
        <v>4</v>
      </c>
      <c r="E1132" s="14" t="s">
        <v>7</v>
      </c>
      <c r="F1132" s="217" t="s">
        <v>8</v>
      </c>
      <c r="G1132" s="217"/>
      <c r="H1132" s="217"/>
      <c r="I1132" s="2"/>
      <c r="J1132" s="2"/>
      <c r="K1132" s="2"/>
      <c r="L1132" s="2"/>
      <c r="M1132" s="2"/>
      <c r="N1132" s="2"/>
      <c r="O1132" s="2"/>
    </row>
    <row r="1133" spans="3:15" ht="15.75" x14ac:dyDescent="0.25">
      <c r="C1133" s="5" t="s">
        <v>9</v>
      </c>
      <c r="D1133" s="5"/>
      <c r="E1133" s="5"/>
      <c r="F1133" s="5"/>
      <c r="G1133" s="5"/>
      <c r="H1133" s="2"/>
      <c r="I1133" s="2"/>
      <c r="J1133" s="2"/>
      <c r="K1133" s="2"/>
      <c r="L1133" s="2"/>
      <c r="M1133" s="2"/>
      <c r="N1133" s="2"/>
      <c r="O1133" s="2"/>
    </row>
    <row r="1134" spans="3:15" ht="15.75" x14ac:dyDescent="0.25">
      <c r="C1134" s="2"/>
      <c r="D1134" s="17"/>
      <c r="E1134" s="17"/>
      <c r="F1134" s="17"/>
      <c r="G1134" s="17"/>
      <c r="H1134" s="2"/>
      <c r="I1134" s="2"/>
      <c r="J1134" s="2"/>
      <c r="K1134" s="2"/>
      <c r="L1134" s="2"/>
      <c r="M1134" s="2"/>
      <c r="N1134" s="18" t="s">
        <v>10</v>
      </c>
      <c r="O1134" s="2"/>
    </row>
    <row r="1135" spans="3:15" ht="26.25" customHeight="1" x14ac:dyDescent="0.2">
      <c r="C1135" s="19" t="s">
        <v>11</v>
      </c>
      <c r="D1135" s="19"/>
      <c r="E1135" s="19"/>
      <c r="F1135" s="19"/>
      <c r="G1135" s="19"/>
      <c r="H1135" s="19"/>
      <c r="I1135" s="19" t="s">
        <v>12</v>
      </c>
      <c r="J1135" s="19"/>
      <c r="K1135" s="19"/>
      <c r="L1135" s="19" t="s">
        <v>13</v>
      </c>
      <c r="M1135" s="19"/>
      <c r="N1135" s="19"/>
      <c r="O1135" s="2"/>
    </row>
    <row r="1136" spans="3:15" ht="24" x14ac:dyDescent="0.2">
      <c r="C1136" s="21" t="s">
        <v>14</v>
      </c>
      <c r="D1136" s="21"/>
      <c r="E1136" s="21" t="s">
        <v>15</v>
      </c>
      <c r="F1136" s="21"/>
      <c r="G1136" s="21" t="s">
        <v>16</v>
      </c>
      <c r="H1136" s="21"/>
      <c r="I1136" s="22" t="s">
        <v>14</v>
      </c>
      <c r="J1136" s="23" t="s">
        <v>15</v>
      </c>
      <c r="K1136" s="23" t="s">
        <v>16</v>
      </c>
      <c r="L1136" s="23" t="s">
        <v>14</v>
      </c>
      <c r="M1136" s="23" t="s">
        <v>15</v>
      </c>
      <c r="N1136" s="24" t="s">
        <v>16</v>
      </c>
      <c r="O1136" s="2"/>
    </row>
    <row r="1137" spans="1:15" ht="15.75" x14ac:dyDescent="0.25">
      <c r="C1137" s="25">
        <v>1</v>
      </c>
      <c r="D1137" s="25"/>
      <c r="E1137" s="25">
        <v>2</v>
      </c>
      <c r="F1137" s="25"/>
      <c r="G1137" s="25">
        <v>3</v>
      </c>
      <c r="H1137" s="25"/>
      <c r="I1137" s="26">
        <v>4</v>
      </c>
      <c r="J1137" s="27">
        <v>5</v>
      </c>
      <c r="K1137" s="27">
        <v>6</v>
      </c>
      <c r="L1137" s="27">
        <v>7</v>
      </c>
      <c r="M1137" s="27">
        <v>8</v>
      </c>
      <c r="N1137" s="27">
        <v>9</v>
      </c>
      <c r="O1137" s="2"/>
    </row>
    <row r="1138" spans="1:15" ht="15.75" x14ac:dyDescent="0.25">
      <c r="C1138" s="28">
        <f>'[1]нов паспорт'!K1852</f>
        <v>691.8</v>
      </c>
      <c r="D1138" s="28"/>
      <c r="E1138" s="28">
        <f>'[1]нов паспорт'!L1852</f>
        <v>0</v>
      </c>
      <c r="F1138" s="28"/>
      <c r="G1138" s="28">
        <f>C1138+E1138</f>
        <v>691.8</v>
      </c>
      <c r="H1138" s="28"/>
      <c r="I1138" s="63">
        <f>C1138</f>
        <v>691.8</v>
      </c>
      <c r="J1138" s="63">
        <v>0</v>
      </c>
      <c r="K1138" s="63">
        <f>I1138+J1138</f>
        <v>691.8</v>
      </c>
      <c r="L1138" s="63">
        <f>I1138-C1138</f>
        <v>0</v>
      </c>
      <c r="M1138" s="63">
        <f>J1138-E1138</f>
        <v>0</v>
      </c>
      <c r="N1138" s="63">
        <f>K1138-G1138</f>
        <v>0</v>
      </c>
      <c r="O1138" s="2"/>
    </row>
    <row r="1139" spans="1:15" ht="15.75" x14ac:dyDescent="0.25">
      <c r="C1139" s="31"/>
      <c r="D1139" s="31"/>
      <c r="E1139" s="31"/>
      <c r="F1139" s="31"/>
      <c r="G1139" s="31"/>
      <c r="H1139" s="31"/>
      <c r="I1139" s="14"/>
      <c r="J1139" s="14"/>
      <c r="K1139" s="14"/>
      <c r="L1139" s="14"/>
      <c r="M1139" s="14"/>
      <c r="N1139" s="14"/>
      <c r="O1139" s="2"/>
    </row>
    <row r="1140" spans="1:15" ht="15.75" x14ac:dyDescent="0.25">
      <c r="C1140" s="32" t="s">
        <v>17</v>
      </c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2"/>
      <c r="O1140" s="2"/>
    </row>
    <row r="1141" spans="1:15" ht="15.75" x14ac:dyDescent="0.25">
      <c r="C1141" s="33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34" t="s">
        <v>10</v>
      </c>
      <c r="O1141" s="2"/>
    </row>
    <row r="1142" spans="1:15" ht="38.25" customHeight="1" x14ac:dyDescent="0.2">
      <c r="A1142" s="35" t="s">
        <v>18</v>
      </c>
      <c r="B1142" s="36" t="s">
        <v>19</v>
      </c>
      <c r="C1142" s="37" t="s">
        <v>20</v>
      </c>
      <c r="D1142" s="38" t="s">
        <v>21</v>
      </c>
      <c r="E1142" s="38"/>
      <c r="F1142" s="39" t="s">
        <v>22</v>
      </c>
      <c r="G1142" s="40"/>
      <c r="H1142" s="41"/>
      <c r="I1142" s="39" t="s">
        <v>23</v>
      </c>
      <c r="J1142" s="40"/>
      <c r="K1142" s="41"/>
      <c r="L1142" s="42" t="s">
        <v>13</v>
      </c>
      <c r="M1142" s="42"/>
      <c r="N1142" s="42"/>
      <c r="O1142" s="2"/>
    </row>
    <row r="1143" spans="1:15" ht="24" customHeight="1" x14ac:dyDescent="0.2">
      <c r="A1143" s="35"/>
      <c r="B1143" s="36"/>
      <c r="C1143" s="37"/>
      <c r="D1143" s="38"/>
      <c r="E1143" s="38"/>
      <c r="F1143" s="43" t="s">
        <v>14</v>
      </c>
      <c r="G1143" s="43" t="s">
        <v>15</v>
      </c>
      <c r="H1143" s="43" t="s">
        <v>16</v>
      </c>
      <c r="I1143" s="43" t="s">
        <v>14</v>
      </c>
      <c r="J1143" s="43" t="s">
        <v>15</v>
      </c>
      <c r="K1143" s="43" t="s">
        <v>16</v>
      </c>
      <c r="L1143" s="43" t="s">
        <v>14</v>
      </c>
      <c r="M1143" s="43" t="s">
        <v>15</v>
      </c>
      <c r="N1143" s="43" t="s">
        <v>16</v>
      </c>
      <c r="O1143" s="2"/>
    </row>
    <row r="1144" spans="1:15" ht="24" customHeight="1" x14ac:dyDescent="0.2">
      <c r="A1144" s="44">
        <v>1</v>
      </c>
      <c r="B1144" s="45">
        <v>2</v>
      </c>
      <c r="C1144" s="46">
        <v>3</v>
      </c>
      <c r="D1144" s="47">
        <v>4</v>
      </c>
      <c r="E1144" s="47"/>
      <c r="F1144" s="46">
        <v>5</v>
      </c>
      <c r="G1144" s="44">
        <v>6</v>
      </c>
      <c r="H1144" s="46">
        <v>7</v>
      </c>
      <c r="I1144" s="44">
        <v>8</v>
      </c>
      <c r="J1144" s="46">
        <v>9</v>
      </c>
      <c r="K1144" s="44">
        <v>10</v>
      </c>
      <c r="L1144" s="46">
        <v>11</v>
      </c>
      <c r="M1144" s="44">
        <v>12</v>
      </c>
      <c r="N1144" s="46">
        <v>13</v>
      </c>
      <c r="O1144" s="2"/>
    </row>
    <row r="1145" spans="1:15" ht="27.75" customHeight="1" x14ac:dyDescent="0.25">
      <c r="A1145" s="48">
        <v>1</v>
      </c>
      <c r="B1145" s="49" t="str">
        <f>D1131</f>
        <v>О610150</v>
      </c>
      <c r="C1145" s="528" t="str">
        <f>E1131</f>
        <v>0111</v>
      </c>
      <c r="D1145" s="51" t="str">
        <f>'[1]нов паспорт'!D1847:J1847</f>
        <v>Забезпечення виконання наданих законодавством повноважень</v>
      </c>
      <c r="E1145" s="52"/>
      <c r="F1145" s="53">
        <f>'[1]нов паспорт'!K1847</f>
        <v>691.8</v>
      </c>
      <c r="G1145" s="53">
        <f>'[1]нов паспорт'!L1847</f>
        <v>0</v>
      </c>
      <c r="H1145" s="53">
        <f>F1145+G1145</f>
        <v>691.8</v>
      </c>
      <c r="I1145" s="54">
        <f>I1138</f>
        <v>691.8</v>
      </c>
      <c r="J1145" s="54">
        <v>0</v>
      </c>
      <c r="K1145" s="53">
        <f>I1145+J1145</f>
        <v>691.8</v>
      </c>
      <c r="L1145" s="55">
        <f>I1145-F1145</f>
        <v>0</v>
      </c>
      <c r="M1145" s="55">
        <f>J1145-G1145</f>
        <v>0</v>
      </c>
      <c r="N1145" s="55">
        <f>L1145+M1145</f>
        <v>0</v>
      </c>
      <c r="O1145" s="2"/>
    </row>
    <row r="1146" spans="1:15" ht="15.75" x14ac:dyDescent="0.25">
      <c r="A1146" s="48"/>
      <c r="B1146" s="48"/>
      <c r="C1146" s="83"/>
      <c r="D1146" s="313"/>
      <c r="E1146" s="313"/>
      <c r="F1146" s="83"/>
      <c r="G1146" s="83"/>
      <c r="H1146" s="314">
        <f>SUM(F1146:G1146)</f>
        <v>0</v>
      </c>
      <c r="I1146" s="62"/>
      <c r="J1146" s="62"/>
      <c r="K1146" s="53">
        <f>I1146+J1146</f>
        <v>0</v>
      </c>
      <c r="L1146" s="55">
        <f>I1146-F1146</f>
        <v>0</v>
      </c>
      <c r="M1146" s="55">
        <f>J1146-G1146</f>
        <v>0</v>
      </c>
      <c r="N1146" s="55">
        <f>K1146-H1146</f>
        <v>0</v>
      </c>
      <c r="O1146" s="2"/>
    </row>
    <row r="1147" spans="1:15" ht="15.75" x14ac:dyDescent="0.25">
      <c r="A1147" s="48"/>
      <c r="B1147" s="48"/>
      <c r="C1147" s="83"/>
      <c r="D1147" s="65" t="s">
        <v>16</v>
      </c>
      <c r="E1147" s="65"/>
      <c r="F1147" s="54">
        <f t="shared" ref="F1147:N1147" si="24">SUM(F1145:F1146)</f>
        <v>691.8</v>
      </c>
      <c r="G1147" s="54">
        <f t="shared" si="24"/>
        <v>0</v>
      </c>
      <c r="H1147" s="54">
        <f t="shared" si="24"/>
        <v>691.8</v>
      </c>
      <c r="I1147" s="54">
        <f t="shared" si="24"/>
        <v>691.8</v>
      </c>
      <c r="J1147" s="54">
        <f t="shared" si="24"/>
        <v>0</v>
      </c>
      <c r="K1147" s="54">
        <f t="shared" si="24"/>
        <v>691.8</v>
      </c>
      <c r="L1147" s="54">
        <f t="shared" si="24"/>
        <v>0</v>
      </c>
      <c r="M1147" s="54">
        <f t="shared" si="24"/>
        <v>0</v>
      </c>
      <c r="N1147" s="54">
        <f t="shared" si="24"/>
        <v>0</v>
      </c>
      <c r="O1147" s="2"/>
    </row>
    <row r="1148" spans="1:15" ht="18.75" x14ac:dyDescent="0.25">
      <c r="C1148" s="66"/>
      <c r="D1148" s="66"/>
      <c r="E1148" s="66"/>
      <c r="F1148" s="66"/>
      <c r="G1148" s="66"/>
      <c r="H1148" s="66"/>
      <c r="I1148" s="66"/>
      <c r="J1148" s="66"/>
      <c r="K1148" s="66"/>
      <c r="L1148" s="66"/>
      <c r="M1148" s="66"/>
      <c r="N1148" s="2"/>
      <c r="O1148" s="2"/>
    </row>
    <row r="1149" spans="1:15" hidden="1" x14ac:dyDescent="0.2">
      <c r="C1149" s="90" t="s">
        <v>90</v>
      </c>
      <c r="D1149" s="90"/>
      <c r="E1149" s="90"/>
      <c r="F1149" s="90"/>
      <c r="G1149" s="90"/>
      <c r="H1149" s="90"/>
      <c r="I1149" s="90"/>
      <c r="J1149" s="90"/>
      <c r="K1149" s="90"/>
      <c r="L1149" s="90"/>
      <c r="M1149" s="90"/>
      <c r="N1149" s="90"/>
      <c r="O1149" s="90"/>
    </row>
    <row r="1150" spans="1:15" hidden="1" x14ac:dyDescent="0.2">
      <c r="C1150" s="169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</row>
    <row r="1151" spans="1:15" ht="15.75" customHeight="1" x14ac:dyDescent="0.25">
      <c r="C1151" s="67" t="s">
        <v>25</v>
      </c>
      <c r="D1151" s="67"/>
      <c r="E1151" s="67"/>
      <c r="F1151" s="67"/>
      <c r="G1151" s="67"/>
      <c r="H1151" s="67"/>
      <c r="I1151" s="67"/>
      <c r="J1151" s="67"/>
      <c r="K1151" s="67"/>
      <c r="L1151" s="67"/>
      <c r="M1151" s="67"/>
      <c r="N1151" s="2"/>
      <c r="O1151" s="2"/>
    </row>
    <row r="1152" spans="1:15" x14ac:dyDescent="0.2"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34" t="s">
        <v>10</v>
      </c>
      <c r="O1152" s="2"/>
    </row>
    <row r="1153" spans="2:15" ht="36.75" customHeight="1" x14ac:dyDescent="0.2">
      <c r="C1153" s="68" t="s">
        <v>26</v>
      </c>
      <c r="D1153" s="69"/>
      <c r="E1153" s="70"/>
      <c r="F1153" s="51" t="s">
        <v>22</v>
      </c>
      <c r="G1153" s="71"/>
      <c r="H1153" s="52"/>
      <c r="I1153" s="39" t="s">
        <v>23</v>
      </c>
      <c r="J1153" s="40"/>
      <c r="K1153" s="41"/>
      <c r="L1153" s="72" t="s">
        <v>13</v>
      </c>
      <c r="M1153" s="73"/>
      <c r="N1153" s="74"/>
      <c r="O1153" s="2"/>
    </row>
    <row r="1154" spans="2:15" ht="30" x14ac:dyDescent="0.2">
      <c r="C1154" s="75"/>
      <c r="D1154" s="76"/>
      <c r="E1154" s="77"/>
      <c r="F1154" s="78" t="s">
        <v>14</v>
      </c>
      <c r="G1154" s="78" t="s">
        <v>15</v>
      </c>
      <c r="H1154" s="78" t="s">
        <v>16</v>
      </c>
      <c r="I1154" s="78" t="s">
        <v>14</v>
      </c>
      <c r="J1154" s="78" t="s">
        <v>15</v>
      </c>
      <c r="K1154" s="78" t="s">
        <v>16</v>
      </c>
      <c r="L1154" s="78" t="s">
        <v>14</v>
      </c>
      <c r="M1154" s="78" t="s">
        <v>15</v>
      </c>
      <c r="N1154" s="78" t="s">
        <v>16</v>
      </c>
      <c r="O1154" s="2"/>
    </row>
    <row r="1155" spans="2:15" ht="15.75" x14ac:dyDescent="0.25">
      <c r="C1155" s="79">
        <v>1</v>
      </c>
      <c r="D1155" s="80"/>
      <c r="E1155" s="81"/>
      <c r="F1155" s="82">
        <v>2</v>
      </c>
      <c r="G1155" s="82">
        <v>3</v>
      </c>
      <c r="H1155" s="82">
        <v>4</v>
      </c>
      <c r="I1155" s="82">
        <v>5</v>
      </c>
      <c r="J1155" s="82">
        <v>6</v>
      </c>
      <c r="K1155" s="82">
        <v>7</v>
      </c>
      <c r="L1155" s="82">
        <v>8</v>
      </c>
      <c r="M1155" s="82">
        <v>9</v>
      </c>
      <c r="N1155" s="82">
        <v>10</v>
      </c>
      <c r="O1155" s="2"/>
    </row>
    <row r="1156" spans="2:15" ht="15.75" customHeight="1" x14ac:dyDescent="0.25">
      <c r="C1156" s="120" t="s">
        <v>77</v>
      </c>
      <c r="D1156" s="120"/>
      <c r="E1156" s="120"/>
      <c r="F1156" s="115"/>
      <c r="G1156" s="181"/>
      <c r="H1156" s="181"/>
      <c r="I1156" s="181"/>
      <c r="J1156" s="181"/>
      <c r="K1156" s="181"/>
      <c r="L1156" s="181"/>
      <c r="M1156" s="181"/>
      <c r="N1156" s="181"/>
      <c r="O1156" s="2"/>
    </row>
    <row r="1157" spans="2:15" ht="15.75" x14ac:dyDescent="0.25">
      <c r="C1157" s="120" t="s">
        <v>49</v>
      </c>
      <c r="D1157" s="120"/>
      <c r="E1157" s="120"/>
      <c r="F1157" s="115"/>
      <c r="G1157" s="181"/>
      <c r="H1157" s="181"/>
      <c r="I1157" s="181"/>
      <c r="J1157" s="181"/>
      <c r="K1157" s="181"/>
      <c r="L1157" s="181"/>
      <c r="M1157" s="181"/>
      <c r="N1157" s="181"/>
      <c r="O1157" s="2"/>
    </row>
    <row r="1158" spans="2:15" ht="15.75" customHeight="1" x14ac:dyDescent="0.25">
      <c r="C1158" s="120" t="s">
        <v>78</v>
      </c>
      <c r="D1158" s="120"/>
      <c r="E1158" s="120"/>
      <c r="F1158" s="115"/>
      <c r="G1158" s="181"/>
      <c r="H1158" s="181"/>
      <c r="I1158" s="181"/>
      <c r="J1158" s="181"/>
      <c r="K1158" s="181"/>
      <c r="L1158" s="181"/>
      <c r="M1158" s="181"/>
      <c r="N1158" s="181"/>
      <c r="O1158" s="2"/>
    </row>
    <row r="1159" spans="2:15" ht="15.75" customHeight="1" x14ac:dyDescent="0.25">
      <c r="C1159" s="85" t="s">
        <v>27</v>
      </c>
      <c r="D1159" s="85"/>
      <c r="E1159" s="85"/>
      <c r="F1159" s="115"/>
      <c r="G1159" s="181"/>
      <c r="H1159" s="181"/>
      <c r="I1159" s="181"/>
      <c r="J1159" s="181"/>
      <c r="K1159" s="181"/>
      <c r="L1159" s="181"/>
      <c r="M1159" s="181"/>
      <c r="N1159" s="181"/>
      <c r="O1159" s="2"/>
    </row>
    <row r="1160" spans="2:15" ht="15.75" x14ac:dyDescent="0.25">
      <c r="C1160" s="85" t="s">
        <v>24</v>
      </c>
      <c r="D1160" s="85"/>
      <c r="E1160" s="85"/>
      <c r="F1160" s="115"/>
      <c r="G1160" s="181"/>
      <c r="H1160" s="181"/>
      <c r="I1160" s="181"/>
      <c r="J1160" s="181"/>
      <c r="K1160" s="181"/>
      <c r="L1160" s="181"/>
      <c r="M1160" s="181"/>
      <c r="N1160" s="181"/>
      <c r="O1160" s="2"/>
    </row>
    <row r="1161" spans="2:15" ht="15.75" x14ac:dyDescent="0.25">
      <c r="C1161" s="87"/>
      <c r="D1161" s="87"/>
      <c r="E1161" s="87"/>
      <c r="F1161" s="87"/>
      <c r="G1161" s="87"/>
      <c r="H1161" s="87"/>
      <c r="I1161" s="87"/>
      <c r="J1161" s="87"/>
      <c r="K1161" s="87"/>
      <c r="L1161" s="87"/>
      <c r="M1161" s="87"/>
      <c r="N1161" s="87"/>
      <c r="O1161" s="2"/>
    </row>
    <row r="1162" spans="2:15" ht="15.75" customHeight="1" x14ac:dyDescent="0.25">
      <c r="C1162" s="88" t="s">
        <v>28</v>
      </c>
      <c r="D1162" s="88"/>
      <c r="E1162" s="88"/>
      <c r="F1162" s="88"/>
      <c r="G1162" s="88"/>
      <c r="H1162" s="88"/>
      <c r="I1162" s="88"/>
      <c r="J1162" s="88"/>
      <c r="K1162" s="2"/>
      <c r="L1162" s="2"/>
      <c r="M1162" s="2"/>
      <c r="N1162" s="2"/>
      <c r="O1162" s="2"/>
    </row>
    <row r="1163" spans="2:15" ht="15.75" x14ac:dyDescent="0.25">
      <c r="C1163" s="33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</row>
    <row r="1164" spans="2:15" ht="29.25" customHeight="1" x14ac:dyDescent="0.2">
      <c r="B1164" s="35" t="s">
        <v>18</v>
      </c>
      <c r="C1164" s="89" t="s">
        <v>19</v>
      </c>
      <c r="D1164" s="42" t="s">
        <v>29</v>
      </c>
      <c r="E1164" s="42"/>
      <c r="F1164" s="42"/>
      <c r="G1164" s="42"/>
      <c r="H1164" s="38" t="s">
        <v>30</v>
      </c>
      <c r="I1164" s="38" t="s">
        <v>31</v>
      </c>
      <c r="J1164" s="38" t="s">
        <v>22</v>
      </c>
      <c r="K1164" s="38"/>
      <c r="L1164" s="38" t="s">
        <v>32</v>
      </c>
      <c r="M1164" s="38"/>
      <c r="N1164" s="42" t="s">
        <v>13</v>
      </c>
      <c r="O1164" s="2"/>
    </row>
    <row r="1165" spans="2:15" ht="25.5" customHeight="1" x14ac:dyDescent="0.2">
      <c r="B1165" s="35"/>
      <c r="C1165" s="91"/>
      <c r="D1165" s="42"/>
      <c r="E1165" s="42"/>
      <c r="F1165" s="42"/>
      <c r="G1165" s="42"/>
      <c r="H1165" s="38"/>
      <c r="I1165" s="38"/>
      <c r="J1165" s="38"/>
      <c r="K1165" s="38"/>
      <c r="L1165" s="38"/>
      <c r="M1165" s="38"/>
      <c r="N1165" s="42"/>
      <c r="O1165" s="2"/>
    </row>
    <row r="1166" spans="2:15" ht="15.75" x14ac:dyDescent="0.2">
      <c r="B1166" s="92">
        <v>1</v>
      </c>
      <c r="C1166" s="93">
        <v>2</v>
      </c>
      <c r="D1166" s="36">
        <v>3</v>
      </c>
      <c r="E1166" s="36"/>
      <c r="F1166" s="36"/>
      <c r="G1166" s="36"/>
      <c r="H1166" s="94">
        <v>4</v>
      </c>
      <c r="I1166" s="94">
        <v>5</v>
      </c>
      <c r="J1166" s="95">
        <v>6</v>
      </c>
      <c r="K1166" s="95"/>
      <c r="L1166" s="95">
        <v>7</v>
      </c>
      <c r="M1166" s="95"/>
      <c r="N1166" s="93">
        <v>8</v>
      </c>
      <c r="O1166" s="2"/>
    </row>
    <row r="1167" spans="2:15" ht="17.25" customHeight="1" x14ac:dyDescent="0.2">
      <c r="B1167" s="48"/>
      <c r="C1167" s="96" t="str">
        <f>D1131</f>
        <v>О610150</v>
      </c>
      <c r="D1167" s="96" t="str">
        <f>'[1]нов паспорт'!C1865</f>
        <v xml:space="preserve">Завдання1:                         </v>
      </c>
      <c r="E1167" s="560" t="str">
        <f>'[1]нов паспорт'!D1865</f>
        <v>Забезпечення виконання наданих законодавством повноважень</v>
      </c>
      <c r="F1167" s="560"/>
      <c r="G1167" s="560"/>
      <c r="H1167" s="560"/>
      <c r="I1167" s="560"/>
      <c r="J1167" s="560"/>
      <c r="K1167" s="560"/>
      <c r="L1167" s="560"/>
      <c r="M1167" s="560"/>
      <c r="N1167" s="561"/>
      <c r="O1167" s="2"/>
    </row>
    <row r="1168" spans="2:15" ht="15.75" x14ac:dyDescent="0.25">
      <c r="B1168" s="100">
        <v>1</v>
      </c>
      <c r="C1168" s="101"/>
      <c r="D1168" s="102" t="s">
        <v>33</v>
      </c>
      <c r="E1168" s="102"/>
      <c r="F1168" s="102"/>
      <c r="G1168" s="102"/>
      <c r="H1168" s="103"/>
      <c r="I1168" s="103"/>
      <c r="J1168" s="104"/>
      <c r="K1168" s="104"/>
      <c r="L1168" s="104"/>
      <c r="M1168" s="104"/>
      <c r="N1168" s="62"/>
      <c r="O1168" s="2"/>
    </row>
    <row r="1169" spans="1:15" ht="15.75" customHeight="1" x14ac:dyDescent="0.25">
      <c r="B1169" s="48"/>
      <c r="C1169" s="112"/>
      <c r="D1169" s="85" t="str">
        <f>'[1]нов паспорт'!C1867</f>
        <v>кількість штатних одиниць</v>
      </c>
      <c r="E1169" s="85"/>
      <c r="F1169" s="85"/>
      <c r="G1169" s="85"/>
      <c r="H1169" s="103" t="str">
        <f>'[1]нов паспорт'!J1867</f>
        <v>од.</v>
      </c>
      <c r="I1169" s="103" t="str">
        <f>'[1]нов паспорт'!K1867</f>
        <v>штатний розпис</v>
      </c>
      <c r="J1169" s="104">
        <f>'[1]нов паспорт'!L1867</f>
        <v>6</v>
      </c>
      <c r="K1169" s="104"/>
      <c r="L1169" s="104">
        <f>J1169</f>
        <v>6</v>
      </c>
      <c r="M1169" s="104"/>
      <c r="N1169" s="62">
        <f>L1169-J1169</f>
        <v>0</v>
      </c>
      <c r="O1169" s="2"/>
    </row>
    <row r="1170" spans="1:15" ht="15.75" customHeight="1" x14ac:dyDescent="0.25">
      <c r="B1170" s="48"/>
      <c r="C1170" s="107" t="s">
        <v>34</v>
      </c>
      <c r="D1170" s="107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2"/>
    </row>
    <row r="1171" spans="1:15" ht="15.75" customHeight="1" x14ac:dyDescent="0.2">
      <c r="B1171" s="108"/>
      <c r="C1171" s="109"/>
      <c r="D1171" s="109"/>
      <c r="E1171" s="109"/>
      <c r="F1171" s="109"/>
      <c r="G1171" s="109"/>
      <c r="H1171" s="109"/>
      <c r="I1171" s="109"/>
      <c r="J1171" s="109"/>
      <c r="K1171" s="109"/>
      <c r="L1171" s="109"/>
      <c r="M1171" s="109"/>
      <c r="N1171" s="110"/>
      <c r="O1171" s="2"/>
    </row>
    <row r="1172" spans="1:15" ht="15.75" customHeight="1" x14ac:dyDescent="0.25">
      <c r="B1172" s="100">
        <v>2</v>
      </c>
      <c r="C1172" s="562"/>
      <c r="D1172" s="116" t="s">
        <v>35</v>
      </c>
      <c r="E1172" s="117"/>
      <c r="F1172" s="117"/>
      <c r="G1172" s="117"/>
      <c r="H1172" s="103"/>
      <c r="I1172" s="103"/>
      <c r="J1172" s="149"/>
      <c r="K1172" s="148"/>
      <c r="L1172" s="149"/>
      <c r="M1172" s="148"/>
      <c r="N1172" s="62"/>
      <c r="O1172" s="2"/>
    </row>
    <row r="1173" spans="1:15" ht="27" customHeight="1" x14ac:dyDescent="0.25">
      <c r="B1173" s="48"/>
      <c r="C1173" s="101"/>
      <c r="D1173" s="85" t="str">
        <f>'[1]нов паспорт'!C1870</f>
        <v>кількість отриманих листів, звернень, заяв, скарг</v>
      </c>
      <c r="E1173" s="85"/>
      <c r="F1173" s="85"/>
      <c r="G1173" s="85"/>
      <c r="H1173" s="103" t="str">
        <f>'[1]нов паспорт'!J1870</f>
        <v>од.</v>
      </c>
      <c r="I1173" s="125" t="str">
        <f>'[1]нов паспорт'!K1870</f>
        <v>книги реєстрації вхідної документації</v>
      </c>
      <c r="J1173" s="104">
        <f>'[1]нов паспорт'!L1870</f>
        <v>1581</v>
      </c>
      <c r="K1173" s="104"/>
      <c r="L1173" s="104">
        <f>J1173</f>
        <v>1581</v>
      </c>
      <c r="M1173" s="104"/>
      <c r="N1173" s="62">
        <f>L1173-J1173</f>
        <v>0</v>
      </c>
      <c r="O1173" s="2"/>
    </row>
    <row r="1174" spans="1:15" ht="30" customHeight="1" x14ac:dyDescent="0.25">
      <c r="B1174" s="48"/>
      <c r="C1174" s="101"/>
      <c r="D1174" s="85" t="str">
        <f>'[1]нов паспорт'!C1872</f>
        <v>кількість прийнятих нормативно-правових актів</v>
      </c>
      <c r="E1174" s="85"/>
      <c r="F1174" s="85"/>
      <c r="G1174" s="85"/>
      <c r="H1174" s="103" t="str">
        <f>'[1]нов паспорт'!J1872</f>
        <v>од.</v>
      </c>
      <c r="I1174" s="111" t="str">
        <f>'[1]нов паспорт'!K1872</f>
        <v>книги реєстрації</v>
      </c>
      <c r="J1174" s="104">
        <f>'[1]нов паспорт'!L1872</f>
        <v>481</v>
      </c>
      <c r="K1174" s="104"/>
      <c r="L1174" s="149">
        <f>J1174</f>
        <v>481</v>
      </c>
      <c r="M1174" s="148"/>
      <c r="N1174" s="62">
        <f>L1174-J1174</f>
        <v>0</v>
      </c>
      <c r="O1174" s="2"/>
    </row>
    <row r="1175" spans="1:15" ht="12" customHeight="1" x14ac:dyDescent="0.25">
      <c r="B1175" s="62"/>
      <c r="C1175" s="121" t="s">
        <v>34</v>
      </c>
      <c r="D1175" s="121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2"/>
    </row>
    <row r="1176" spans="1:15" ht="12" customHeight="1" x14ac:dyDescent="0.2">
      <c r="B1176" s="122"/>
      <c r="C1176" s="123"/>
      <c r="D1176" s="123"/>
      <c r="E1176" s="123"/>
      <c r="F1176" s="123"/>
      <c r="G1176" s="123"/>
      <c r="H1176" s="123"/>
      <c r="I1176" s="123"/>
      <c r="J1176" s="123"/>
      <c r="K1176" s="123"/>
      <c r="L1176" s="123"/>
      <c r="M1176" s="123"/>
      <c r="N1176" s="124"/>
      <c r="O1176" s="2"/>
    </row>
    <row r="1177" spans="1:15" ht="15.75" customHeight="1" x14ac:dyDescent="0.25">
      <c r="B1177" s="100">
        <v>3</v>
      </c>
      <c r="C1177" s="562"/>
      <c r="D1177" s="348" t="s">
        <v>36</v>
      </c>
      <c r="E1177" s="145"/>
      <c r="F1177" s="145"/>
      <c r="G1177" s="349"/>
      <c r="H1177" s="119"/>
      <c r="I1177" s="119"/>
      <c r="J1177" s="104"/>
      <c r="K1177" s="104"/>
      <c r="L1177" s="104"/>
      <c r="M1177" s="104"/>
      <c r="N1177" s="62"/>
      <c r="O1177" s="2"/>
    </row>
    <row r="1178" spans="1:15" ht="34.5" customHeight="1" x14ac:dyDescent="0.25">
      <c r="B1178" s="48"/>
      <c r="C1178" s="243"/>
      <c r="D1178" s="85" t="str">
        <f>'[1]нов паспорт'!C1875</f>
        <v>кількість   виконаних листів, звернень, заяв, скарг на 1 працівника</v>
      </c>
      <c r="E1178" s="85"/>
      <c r="F1178" s="85"/>
      <c r="G1178" s="85"/>
      <c r="H1178" s="103" t="str">
        <f>'[1]нов паспорт'!J1875</f>
        <v>од.</v>
      </c>
      <c r="I1178" s="549" t="str">
        <f>'[1]нов паспорт'!K1875</f>
        <v>розрахунковий показник</v>
      </c>
      <c r="J1178" s="139">
        <f>'[1]нов паспорт'!L1875</f>
        <v>395</v>
      </c>
      <c r="K1178" s="104"/>
      <c r="L1178" s="149">
        <f>ROUND((L1173/4),0)</f>
        <v>395</v>
      </c>
      <c r="M1178" s="148"/>
      <c r="N1178" s="135">
        <f>L1178-J1178</f>
        <v>0</v>
      </c>
      <c r="O1178" s="2"/>
    </row>
    <row r="1179" spans="1:15" ht="48" customHeight="1" x14ac:dyDescent="0.25">
      <c r="B1179" s="48"/>
      <c r="C1179" s="243"/>
      <c r="D1179" s="85" t="str">
        <f>'[1]нов паспорт'!C1876</f>
        <v>кількість прийнятих нормативно-правових актів на 1 працівника</v>
      </c>
      <c r="E1179" s="85"/>
      <c r="F1179" s="85"/>
      <c r="G1179" s="85"/>
      <c r="H1179" s="103" t="str">
        <f>'[1]нов паспорт'!J1876</f>
        <v>од.</v>
      </c>
      <c r="I1179" s="549" t="str">
        <f>'[1]нов паспорт'!K1876</f>
        <v>розрахунковий показник</v>
      </c>
      <c r="J1179" s="139">
        <f>'[1]нов паспорт'!L1876</f>
        <v>241</v>
      </c>
      <c r="K1179" s="104"/>
      <c r="L1179" s="167">
        <f>J1179</f>
        <v>241</v>
      </c>
      <c r="M1179" s="167">
        <f>M1174/2</f>
        <v>0</v>
      </c>
      <c r="N1179" s="62">
        <f>L1179-J1179</f>
        <v>0</v>
      </c>
      <c r="O1179" s="2"/>
    </row>
    <row r="1180" spans="1:15" ht="32.25" customHeight="1" x14ac:dyDescent="0.25">
      <c r="B1180" s="48"/>
      <c r="C1180" s="83"/>
      <c r="D1180" s="85" t="str">
        <f>'[1]нов паспорт'!C1879</f>
        <v>витрати на утримання 1 штатної одиниці</v>
      </c>
      <c r="E1180" s="85"/>
      <c r="F1180" s="85"/>
      <c r="G1180" s="85"/>
      <c r="H1180" s="332" t="str">
        <f>'[1]нов паспорт'!J1879</f>
        <v>тис.грн.</v>
      </c>
      <c r="I1180" s="332" t="str">
        <f>'[1]нов паспорт'!K1879</f>
        <v>бухгалтерська звітність, штатний розпис,кошторис</v>
      </c>
      <c r="J1180" s="167">
        <f>'[1]нов паспорт'!L1879</f>
        <v>115.3</v>
      </c>
      <c r="K1180" s="167"/>
      <c r="L1180" s="167">
        <f>K1147/6</f>
        <v>115.3</v>
      </c>
      <c r="M1180" s="167"/>
      <c r="N1180" s="63">
        <f>L1180-J1180</f>
        <v>0</v>
      </c>
      <c r="O1180" s="2"/>
    </row>
    <row r="1181" spans="1:15" s="2" customFormat="1" ht="32.25" customHeight="1" x14ac:dyDescent="0.2">
      <c r="C1181" s="169"/>
    </row>
    <row r="1182" spans="1:15" ht="18.75" customHeight="1" x14ac:dyDescent="0.25">
      <c r="C1182" s="67" t="s">
        <v>42</v>
      </c>
      <c r="D1182" s="67"/>
      <c r="E1182" s="67"/>
      <c r="F1182" s="67"/>
      <c r="G1182" s="67"/>
      <c r="H1182" s="67"/>
      <c r="I1182" s="67"/>
      <c r="J1182" s="67"/>
      <c r="K1182" s="67"/>
      <c r="L1182" s="67"/>
      <c r="M1182" s="67"/>
      <c r="N1182" s="67"/>
      <c r="O1182" s="2"/>
    </row>
    <row r="1183" spans="1:15" ht="15.75" x14ac:dyDescent="0.25">
      <c r="C1183" s="33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170" t="s">
        <v>10</v>
      </c>
      <c r="O1183" s="2"/>
    </row>
    <row r="1184" spans="1:15" ht="31.5" customHeight="1" x14ac:dyDescent="0.2">
      <c r="A1184" s="171" t="s">
        <v>43</v>
      </c>
      <c r="B1184" s="172" t="s">
        <v>44</v>
      </c>
      <c r="C1184" s="89" t="s">
        <v>19</v>
      </c>
      <c r="D1184" s="173" t="s">
        <v>45</v>
      </c>
      <c r="E1184" s="174"/>
      <c r="F1184" s="175"/>
      <c r="G1184" s="176" t="s">
        <v>46</v>
      </c>
      <c r="H1184" s="174"/>
      <c r="I1184" s="175"/>
      <c r="J1184" s="176" t="s">
        <v>47</v>
      </c>
      <c r="K1184" s="174"/>
      <c r="L1184" s="175"/>
      <c r="M1184" s="176" t="s">
        <v>48</v>
      </c>
      <c r="N1184" s="174"/>
      <c r="O1184" s="175"/>
    </row>
    <row r="1185" spans="1:15" ht="45" x14ac:dyDescent="0.2">
      <c r="A1185" s="177"/>
      <c r="B1185" s="178"/>
      <c r="C1185" s="91"/>
      <c r="D1185" s="179" t="s">
        <v>14</v>
      </c>
      <c r="E1185" s="179" t="s">
        <v>15</v>
      </c>
      <c r="F1185" s="179" t="s">
        <v>16</v>
      </c>
      <c r="G1185" s="179" t="s">
        <v>14</v>
      </c>
      <c r="H1185" s="179" t="s">
        <v>15</v>
      </c>
      <c r="I1185" s="179" t="s">
        <v>16</v>
      </c>
      <c r="J1185" s="179" t="s">
        <v>14</v>
      </c>
      <c r="K1185" s="179" t="s">
        <v>15</v>
      </c>
      <c r="L1185" s="179" t="s">
        <v>16</v>
      </c>
      <c r="M1185" s="180" t="s">
        <v>14</v>
      </c>
      <c r="N1185" s="180" t="s">
        <v>15</v>
      </c>
      <c r="O1185" s="180" t="s">
        <v>16</v>
      </c>
    </row>
    <row r="1186" spans="1:15" ht="15.75" x14ac:dyDescent="0.25">
      <c r="A1186" s="181">
        <v>1</v>
      </c>
      <c r="B1186" s="181">
        <v>2</v>
      </c>
      <c r="C1186" s="27">
        <v>3</v>
      </c>
      <c r="D1186" s="181">
        <v>4</v>
      </c>
      <c r="E1186" s="181">
        <v>5</v>
      </c>
      <c r="F1186" s="181">
        <v>6</v>
      </c>
      <c r="G1186" s="181">
        <v>7</v>
      </c>
      <c r="H1186" s="181">
        <v>8</v>
      </c>
      <c r="I1186" s="181">
        <v>9</v>
      </c>
      <c r="J1186" s="181">
        <v>10</v>
      </c>
      <c r="K1186" s="27">
        <v>11</v>
      </c>
      <c r="L1186" s="182">
        <v>12</v>
      </c>
      <c r="M1186" s="83">
        <v>13</v>
      </c>
      <c r="N1186" s="83">
        <v>14</v>
      </c>
      <c r="O1186" s="83">
        <v>15</v>
      </c>
    </row>
    <row r="1187" spans="1:15" ht="15.75" x14ac:dyDescent="0.25">
      <c r="A1187" s="27"/>
      <c r="B1187" s="183" t="s">
        <v>49</v>
      </c>
      <c r="C1187" s="83"/>
      <c r="D1187" s="26"/>
      <c r="E1187" s="27"/>
      <c r="F1187" s="27"/>
      <c r="G1187" s="27"/>
      <c r="H1187" s="27"/>
      <c r="I1187" s="27"/>
      <c r="J1187" s="27"/>
      <c r="K1187" s="27"/>
      <c r="L1187" s="183"/>
      <c r="M1187" s="83"/>
      <c r="N1187" s="83"/>
      <c r="O1187" s="83"/>
    </row>
    <row r="1188" spans="1:15" ht="31.5" x14ac:dyDescent="0.25">
      <c r="A1188" s="27"/>
      <c r="B1188" s="184" t="s">
        <v>50</v>
      </c>
      <c r="C1188" s="62"/>
      <c r="D1188" s="26"/>
      <c r="E1188" s="185"/>
      <c r="F1188" s="27"/>
      <c r="G1188" s="185"/>
      <c r="H1188" s="27"/>
      <c r="I1188" s="27"/>
      <c r="J1188" s="27"/>
      <c r="K1188" s="27"/>
      <c r="L1188" s="183"/>
      <c r="M1188" s="83"/>
      <c r="N1188" s="83"/>
      <c r="O1188" s="62"/>
    </row>
    <row r="1189" spans="1:15" ht="31.5" x14ac:dyDescent="0.25">
      <c r="A1189" s="181"/>
      <c r="B1189" s="186" t="s">
        <v>51</v>
      </c>
      <c r="C1189" s="62"/>
      <c r="D1189" s="115"/>
      <c r="E1189" s="119"/>
      <c r="F1189" s="181"/>
      <c r="G1189" s="119"/>
      <c r="H1189" s="181"/>
      <c r="I1189" s="181"/>
      <c r="J1189" s="181"/>
      <c r="K1189" s="181"/>
      <c r="L1189" s="182"/>
      <c r="M1189" s="83"/>
      <c r="N1189" s="83"/>
      <c r="O1189" s="62"/>
    </row>
    <row r="1190" spans="1:15" ht="47.25" x14ac:dyDescent="0.25">
      <c r="A1190" s="27"/>
      <c r="B1190" s="184" t="s">
        <v>52</v>
      </c>
      <c r="C1190" s="62"/>
      <c r="D1190" s="187" t="s">
        <v>53</v>
      </c>
      <c r="E1190" s="185"/>
      <c r="F1190" s="27"/>
      <c r="G1190" s="187" t="s">
        <v>53</v>
      </c>
      <c r="H1190" s="27"/>
      <c r="I1190" s="27"/>
      <c r="J1190" s="187" t="s">
        <v>53</v>
      </c>
      <c r="K1190" s="27"/>
      <c r="L1190" s="183"/>
      <c r="M1190" s="187" t="s">
        <v>53</v>
      </c>
      <c r="N1190" s="83"/>
      <c r="O1190" s="62"/>
    </row>
    <row r="1191" spans="1:15" ht="15.75" x14ac:dyDescent="0.25">
      <c r="A1191" s="83"/>
      <c r="B1191" s="184" t="s">
        <v>27</v>
      </c>
      <c r="C1191" s="188"/>
      <c r="D1191" s="189"/>
      <c r="E1191" s="190"/>
      <c r="F1191" s="191"/>
      <c r="G1191" s="191"/>
      <c r="H1191" s="191"/>
      <c r="I1191" s="191"/>
      <c r="J1191" s="191"/>
      <c r="K1191" s="191"/>
      <c r="L1191" s="192"/>
      <c r="M1191" s="191"/>
      <c r="N1191" s="191"/>
      <c r="O1191" s="188"/>
    </row>
    <row r="1192" spans="1:15" ht="15.75" x14ac:dyDescent="0.25">
      <c r="A1192" s="87"/>
      <c r="B1192" s="85" t="s">
        <v>54</v>
      </c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</row>
    <row r="1193" spans="1:15" ht="15.75" x14ac:dyDescent="0.25">
      <c r="A1193" s="193"/>
      <c r="B1193" s="194" t="s">
        <v>55</v>
      </c>
      <c r="C1193" s="132"/>
      <c r="D1193" s="195"/>
      <c r="E1193" s="196"/>
      <c r="F1193" s="193"/>
      <c r="G1193" s="197"/>
      <c r="H1193" s="193"/>
      <c r="I1193" s="193"/>
      <c r="J1193" s="193"/>
      <c r="K1193" s="193"/>
      <c r="L1193" s="153"/>
      <c r="M1193" s="198"/>
      <c r="N1193" s="198"/>
      <c r="O1193" s="132"/>
    </row>
    <row r="1194" spans="1:15" ht="15.75" x14ac:dyDescent="0.25">
      <c r="A1194" s="181"/>
      <c r="B1194" s="186" t="s">
        <v>27</v>
      </c>
      <c r="C1194" s="62"/>
      <c r="D1194" s="115"/>
      <c r="E1194" s="119"/>
      <c r="F1194" s="181"/>
      <c r="G1194" s="119"/>
      <c r="H1194" s="181"/>
      <c r="I1194" s="181"/>
      <c r="J1194" s="181"/>
      <c r="K1194" s="181"/>
      <c r="L1194" s="182"/>
      <c r="M1194" s="83"/>
      <c r="N1194" s="83"/>
      <c r="O1194" s="62"/>
    </row>
    <row r="1195" spans="1:15" ht="15.75" x14ac:dyDescent="0.25">
      <c r="A1195" s="181"/>
      <c r="B1195" s="186" t="s">
        <v>56</v>
      </c>
      <c r="C1195" s="62"/>
      <c r="D1195" s="115"/>
      <c r="E1195" s="119"/>
      <c r="F1195" s="181"/>
      <c r="G1195" s="119"/>
      <c r="H1195" s="181"/>
      <c r="I1195" s="181"/>
      <c r="J1195" s="181"/>
      <c r="K1195" s="181"/>
      <c r="L1195" s="182"/>
      <c r="M1195" s="83"/>
      <c r="N1195" s="83"/>
      <c r="O1195" s="62"/>
    </row>
    <row r="1196" spans="1:15" ht="18.75" customHeight="1" x14ac:dyDescent="0.25">
      <c r="A1196" s="87"/>
      <c r="B1196" s="199"/>
      <c r="C1196" s="200" t="s">
        <v>57</v>
      </c>
      <c r="D1196" s="201"/>
      <c r="E1196" s="201"/>
      <c r="F1196" s="201"/>
      <c r="G1196" s="201"/>
      <c r="H1196" s="201"/>
      <c r="I1196" s="201"/>
      <c r="J1196" s="201"/>
      <c r="K1196" s="201"/>
      <c r="L1196" s="201"/>
      <c r="M1196" s="201"/>
      <c r="N1196" s="201"/>
      <c r="O1196" s="14"/>
    </row>
    <row r="1197" spans="1:15" ht="22.5" x14ac:dyDescent="0.3">
      <c r="A1197" s="87"/>
      <c r="B1197" s="199"/>
      <c r="C1197" s="202" t="s">
        <v>58</v>
      </c>
      <c r="D1197" s="202"/>
      <c r="E1197" s="202"/>
      <c r="F1197" s="202"/>
      <c r="G1197" s="202"/>
      <c r="H1197" s="202"/>
      <c r="I1197" s="202"/>
      <c r="J1197" s="202"/>
      <c r="K1197" s="202"/>
      <c r="L1197" s="202"/>
      <c r="M1197" s="202"/>
      <c r="N1197" s="202"/>
      <c r="O1197" s="14"/>
    </row>
    <row r="1198" spans="1:15" ht="18.75" x14ac:dyDescent="0.25">
      <c r="C1198" s="200" t="s">
        <v>59</v>
      </c>
      <c r="D1198" s="200"/>
      <c r="E1198" s="200"/>
      <c r="F1198" s="200"/>
      <c r="G1198" s="200"/>
      <c r="H1198" s="200"/>
      <c r="I1198" s="200"/>
      <c r="J1198" s="200"/>
      <c r="K1198" s="200"/>
      <c r="L1198" s="200"/>
      <c r="M1198" s="200"/>
      <c r="N1198" s="200"/>
      <c r="O1198" s="2"/>
    </row>
    <row r="1199" spans="1:15" ht="18.75" x14ac:dyDescent="0.25">
      <c r="C1199" s="203"/>
      <c r="D1199" s="203"/>
      <c r="E1199" s="203"/>
      <c r="F1199" s="203"/>
      <c r="G1199" s="203"/>
      <c r="H1199" s="203"/>
      <c r="I1199" s="203"/>
      <c r="J1199" s="203"/>
      <c r="K1199" s="203"/>
      <c r="L1199" s="203"/>
      <c r="M1199" s="203"/>
      <c r="N1199" s="203"/>
      <c r="O1199" s="2"/>
    </row>
    <row r="1200" spans="1:15" ht="45" customHeight="1" x14ac:dyDescent="0.25">
      <c r="C1200" s="204" t="s">
        <v>60</v>
      </c>
      <c r="E1200" s="205"/>
      <c r="F1200" s="205"/>
      <c r="G1200" s="205"/>
      <c r="H1200" s="205"/>
      <c r="I1200" s="205"/>
      <c r="J1200" s="205" t="s">
        <v>61</v>
      </c>
      <c r="K1200" s="205"/>
      <c r="L1200" s="203"/>
      <c r="M1200" s="203"/>
      <c r="N1200" s="203"/>
      <c r="O1200" s="2"/>
    </row>
    <row r="1201" spans="2:15" ht="18.75" x14ac:dyDescent="0.25">
      <c r="C1201" s="206"/>
      <c r="D1201" s="207"/>
      <c r="E1201" s="206"/>
      <c r="G1201" t="s">
        <v>62</v>
      </c>
      <c r="H1201" s="206"/>
      <c r="I1201" s="206"/>
      <c r="J1201" t="s">
        <v>63</v>
      </c>
      <c r="L1201" s="203"/>
      <c r="M1201" s="203"/>
      <c r="N1201" s="203"/>
      <c r="O1201" s="2"/>
    </row>
    <row r="1202" spans="2:15" ht="18.75" x14ac:dyDescent="0.25">
      <c r="C1202" s="206"/>
      <c r="D1202" s="207"/>
      <c r="E1202" s="206"/>
      <c r="H1202" s="206"/>
      <c r="I1202" s="206"/>
      <c r="M1202" s="203"/>
      <c r="N1202" s="203"/>
      <c r="O1202" s="2"/>
    </row>
    <row r="1203" spans="2:15" ht="18.75" x14ac:dyDescent="0.25">
      <c r="C1203" s="206"/>
      <c r="D1203" s="207"/>
      <c r="E1203" s="206"/>
      <c r="H1203" s="206"/>
      <c r="I1203" s="206"/>
      <c r="M1203" s="203"/>
      <c r="N1203" s="203"/>
      <c r="O1203" s="2"/>
    </row>
    <row r="1204" spans="2:15" ht="18.75" x14ac:dyDescent="0.25">
      <c r="C1204" s="206" t="s">
        <v>64</v>
      </c>
      <c r="D1204" s="207"/>
      <c r="E1204" s="205"/>
      <c r="F1204" s="205"/>
      <c r="G1204" s="205"/>
      <c r="H1204" s="205"/>
      <c r="I1204" s="205"/>
      <c r="J1204" s="205" t="s">
        <v>65</v>
      </c>
      <c r="K1204" s="205"/>
      <c r="M1204" s="203"/>
      <c r="N1204" s="203"/>
      <c r="O1204" s="2"/>
    </row>
    <row r="1205" spans="2:15" ht="18.75" x14ac:dyDescent="0.25">
      <c r="C1205" s="206"/>
      <c r="D1205" s="207"/>
      <c r="E1205" s="206"/>
      <c r="G1205" t="s">
        <v>62</v>
      </c>
      <c r="H1205" s="206"/>
      <c r="I1205" s="206"/>
      <c r="J1205" t="s">
        <v>63</v>
      </c>
      <c r="M1205" s="523"/>
      <c r="N1205" s="523"/>
    </row>
    <row r="1206" spans="2:15" ht="18.75" hidden="1" x14ac:dyDescent="0.25">
      <c r="C1206" s="204" t="s">
        <v>67</v>
      </c>
      <c r="F1206" s="205"/>
      <c r="G1206" s="205"/>
      <c r="H1206" s="205"/>
      <c r="I1206" s="205"/>
      <c r="J1206" s="205" t="s">
        <v>68</v>
      </c>
      <c r="K1206" s="205"/>
      <c r="L1206" s="203"/>
      <c r="M1206" s="203"/>
      <c r="N1206" s="203"/>
      <c r="O1206" s="2"/>
    </row>
    <row r="1207" spans="2:15" ht="18.75" hidden="1" x14ac:dyDescent="0.25">
      <c r="C1207" s="306" t="s">
        <v>69</v>
      </c>
      <c r="G1207" t="s">
        <v>62</v>
      </c>
      <c r="J1207" t="s">
        <v>63</v>
      </c>
      <c r="L1207" s="203"/>
      <c r="M1207" s="203"/>
      <c r="N1207" s="203"/>
      <c r="O1207" s="2"/>
    </row>
    <row r="1208" spans="2:15" ht="39" customHeight="1" x14ac:dyDescent="0.2">
      <c r="B1208" s="2"/>
      <c r="C1208" s="2"/>
      <c r="D1208" s="2"/>
      <c r="E1208" s="2"/>
      <c r="F1208" s="2"/>
      <c r="G1208" s="2"/>
      <c r="H1208" s="2"/>
      <c r="I1208" s="2"/>
      <c r="J1208" s="331" t="str">
        <f>$J$1</f>
        <v>ЗАТВЕРДЖЕНО                                                             Наказ Міністерства фінансів України 26.09.2014 N 836</v>
      </c>
      <c r="K1208" s="331"/>
      <c r="L1208" s="331"/>
      <c r="M1208" s="331"/>
      <c r="N1208" s="331"/>
      <c r="O1208" s="2"/>
    </row>
    <row r="1209" spans="2:15" ht="17.25" x14ac:dyDescent="0.25">
      <c r="B1209" s="2"/>
      <c r="C1209" s="2"/>
      <c r="D1209" s="2"/>
      <c r="E1209" s="2"/>
      <c r="F1209" s="3" t="s">
        <v>1</v>
      </c>
      <c r="G1209" s="2"/>
      <c r="H1209" s="2"/>
      <c r="I1209" s="2"/>
      <c r="J1209" s="2"/>
      <c r="K1209" s="2"/>
      <c r="L1209" s="2"/>
      <c r="M1209" s="2"/>
      <c r="N1209" s="2"/>
      <c r="O1209" s="2"/>
    </row>
    <row r="1210" spans="2:15" ht="15.75" x14ac:dyDescent="0.25">
      <c r="B1210" s="2"/>
      <c r="C1210" s="4" t="str">
        <f>$C$3</f>
        <v>про виконання паспорта бюджетної програми місцевого бюджету станом на _01.01.2019_ року</v>
      </c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2"/>
    </row>
    <row r="1211" spans="2:15" ht="15.75" x14ac:dyDescent="0.25">
      <c r="B1211" s="2"/>
      <c r="C1211" s="5">
        <v>1</v>
      </c>
      <c r="D1211" s="6" t="str">
        <f>'[1]нов паспорт'!B2086</f>
        <v>О600000</v>
      </c>
      <c r="E1211" s="7" t="s">
        <v>3</v>
      </c>
      <c r="F1211" s="8"/>
      <c r="G1211" s="7"/>
      <c r="H1211" s="7"/>
      <c r="I1211" s="7"/>
      <c r="J1211" s="7"/>
      <c r="K1211" s="9"/>
      <c r="L1211" s="9"/>
      <c r="M1211" s="9"/>
      <c r="N1211" s="2"/>
      <c r="O1211" s="2"/>
    </row>
    <row r="1212" spans="2:15" ht="15.75" x14ac:dyDescent="0.25">
      <c r="B1212" s="2"/>
      <c r="C1212" s="5"/>
      <c r="D1212" s="10" t="s">
        <v>4</v>
      </c>
      <c r="E1212" s="11" t="s">
        <v>5</v>
      </c>
      <c r="F1212" s="11"/>
      <c r="G1212" s="5"/>
      <c r="H1212" s="2"/>
      <c r="I1212" s="2"/>
      <c r="J1212" s="2"/>
      <c r="K1212" s="2"/>
      <c r="L1212" s="2"/>
      <c r="M1212" s="2"/>
      <c r="N1212" s="2"/>
      <c r="O1212" s="2"/>
    </row>
    <row r="1213" spans="2:15" ht="15.75" x14ac:dyDescent="0.25">
      <c r="B1213" s="2"/>
      <c r="C1213" s="5">
        <v>2</v>
      </c>
      <c r="D1213" s="6" t="str">
        <f>'[1]нов паспорт'!B2089</f>
        <v>О610000</v>
      </c>
      <c r="E1213" s="7" t="s">
        <v>3</v>
      </c>
      <c r="F1213" s="8"/>
      <c r="G1213" s="7"/>
      <c r="H1213" s="7"/>
      <c r="I1213" s="7"/>
      <c r="J1213" s="7"/>
      <c r="K1213" s="9"/>
      <c r="L1213" s="2"/>
      <c r="M1213" s="2"/>
      <c r="N1213" s="2"/>
      <c r="O1213" s="2"/>
    </row>
    <row r="1214" spans="2:15" ht="15.75" x14ac:dyDescent="0.25">
      <c r="C1214" s="5"/>
      <c r="D1214" s="10" t="s">
        <v>4</v>
      </c>
      <c r="E1214" s="11" t="s">
        <v>6</v>
      </c>
      <c r="F1214" s="11"/>
      <c r="G1214" s="5"/>
      <c r="H1214" s="2"/>
      <c r="I1214" s="2"/>
      <c r="J1214" s="2"/>
      <c r="K1214" s="2"/>
      <c r="L1214" s="2"/>
      <c r="M1214" s="2"/>
      <c r="N1214" s="2"/>
      <c r="O1214" s="2"/>
    </row>
    <row r="1215" spans="2:15" ht="15.75" x14ac:dyDescent="0.25">
      <c r="C1215" s="5">
        <v>3</v>
      </c>
      <c r="D1215" s="6" t="str">
        <f>'[1]нов паспорт'!B2092</f>
        <v>О617366</v>
      </c>
      <c r="E1215" s="524" t="str">
        <f>'[1]нов паспорт'!D2092</f>
        <v>0490</v>
      </c>
      <c r="F1215" s="214" t="str">
        <f>'[1]нов паспорт'!E2092</f>
        <v>Реалізація проектів в рамках Надзвичайної кредитної програми для відновлення України</v>
      </c>
      <c r="G1215" s="214"/>
      <c r="H1215" s="214"/>
      <c r="I1215" s="214"/>
      <c r="J1215" s="214"/>
      <c r="K1215" s="214"/>
      <c r="L1215" s="214"/>
      <c r="M1215" s="214"/>
      <c r="N1215" s="214"/>
      <c r="O1215" s="215"/>
    </row>
    <row r="1216" spans="2:15" ht="15.75" x14ac:dyDescent="0.25">
      <c r="C1216" s="5"/>
      <c r="D1216" s="13" t="s">
        <v>4</v>
      </c>
      <c r="E1216" s="14" t="s">
        <v>7</v>
      </c>
      <c r="F1216" s="15" t="s">
        <v>8</v>
      </c>
      <c r="G1216" s="15"/>
      <c r="H1216" s="15"/>
      <c r="I1216" s="2"/>
      <c r="J1216" s="2"/>
      <c r="K1216" s="2"/>
      <c r="L1216" s="2"/>
      <c r="M1216" s="2"/>
      <c r="N1216" s="2"/>
      <c r="O1216" s="2"/>
    </row>
    <row r="1217" spans="1:15" ht="15.75" x14ac:dyDescent="0.25">
      <c r="C1217" s="5"/>
      <c r="D1217" s="13"/>
      <c r="E1217" s="14"/>
      <c r="F1217" s="16"/>
      <c r="G1217" s="16"/>
      <c r="H1217" s="16"/>
      <c r="I1217" s="2"/>
      <c r="J1217" s="2"/>
      <c r="K1217" s="2"/>
      <c r="L1217" s="2"/>
      <c r="M1217" s="2"/>
      <c r="N1217" s="2"/>
      <c r="O1217" s="2"/>
    </row>
    <row r="1218" spans="1:15" ht="15.75" x14ac:dyDescent="0.25">
      <c r="C1218" s="5" t="s">
        <v>9</v>
      </c>
      <c r="D1218" s="5"/>
      <c r="E1218" s="5"/>
      <c r="F1218" s="5"/>
      <c r="G1218" s="5"/>
      <c r="H1218" s="2"/>
      <c r="I1218" s="2"/>
      <c r="J1218" s="2"/>
      <c r="K1218" s="2"/>
      <c r="L1218" s="2"/>
      <c r="M1218" s="2"/>
      <c r="N1218" s="2"/>
      <c r="O1218" s="2"/>
    </row>
    <row r="1219" spans="1:15" ht="15.75" x14ac:dyDescent="0.25">
      <c r="C1219" s="2"/>
      <c r="D1219" s="17"/>
      <c r="E1219" s="17"/>
      <c r="F1219" s="17"/>
      <c r="G1219" s="17"/>
      <c r="H1219" s="2"/>
      <c r="I1219" s="2"/>
      <c r="J1219" s="2"/>
      <c r="K1219" s="2"/>
      <c r="L1219" s="2"/>
      <c r="M1219" s="2"/>
      <c r="N1219" s="18" t="s">
        <v>10</v>
      </c>
      <c r="O1219" s="2"/>
    </row>
    <row r="1220" spans="1:15" ht="19.5" customHeight="1" x14ac:dyDescent="0.2">
      <c r="C1220" s="19" t="s">
        <v>11</v>
      </c>
      <c r="D1220" s="19"/>
      <c r="E1220" s="19"/>
      <c r="F1220" s="19"/>
      <c r="G1220" s="19"/>
      <c r="H1220" s="19"/>
      <c r="I1220" s="19" t="s">
        <v>12</v>
      </c>
      <c r="J1220" s="19"/>
      <c r="K1220" s="19"/>
      <c r="L1220" s="19" t="s">
        <v>13</v>
      </c>
      <c r="M1220" s="19"/>
      <c r="N1220" s="19"/>
      <c r="O1220" s="2"/>
    </row>
    <row r="1221" spans="1:15" ht="24" x14ac:dyDescent="0.2">
      <c r="C1221" s="21" t="s">
        <v>14</v>
      </c>
      <c r="D1221" s="21"/>
      <c r="E1221" s="21" t="s">
        <v>15</v>
      </c>
      <c r="F1221" s="21"/>
      <c r="G1221" s="21" t="s">
        <v>16</v>
      </c>
      <c r="H1221" s="21"/>
      <c r="I1221" s="22" t="s">
        <v>14</v>
      </c>
      <c r="J1221" s="23" t="s">
        <v>15</v>
      </c>
      <c r="K1221" s="23" t="s">
        <v>16</v>
      </c>
      <c r="L1221" s="23" t="s">
        <v>14</v>
      </c>
      <c r="M1221" s="23" t="s">
        <v>15</v>
      </c>
      <c r="N1221" s="24" t="s">
        <v>16</v>
      </c>
      <c r="O1221" s="2"/>
    </row>
    <row r="1222" spans="1:15" ht="15.75" x14ac:dyDescent="0.25">
      <c r="C1222" s="25">
        <v>1</v>
      </c>
      <c r="D1222" s="25"/>
      <c r="E1222" s="25">
        <v>2</v>
      </c>
      <c r="F1222" s="25"/>
      <c r="G1222" s="25">
        <v>3</v>
      </c>
      <c r="H1222" s="25"/>
      <c r="I1222" s="26">
        <v>4</v>
      </c>
      <c r="J1222" s="27">
        <v>5</v>
      </c>
      <c r="K1222" s="27">
        <v>6</v>
      </c>
      <c r="L1222" s="27">
        <v>7</v>
      </c>
      <c r="M1222" s="27">
        <v>8</v>
      </c>
      <c r="N1222" s="27">
        <v>9</v>
      </c>
      <c r="O1222" s="2"/>
    </row>
    <row r="1223" spans="1:15" ht="15.75" x14ac:dyDescent="0.25">
      <c r="C1223" s="28">
        <f>'[1]нов паспорт'!K2123</f>
        <v>0</v>
      </c>
      <c r="D1223" s="28"/>
      <c r="E1223" s="28">
        <f>'[1]нов паспорт'!M2123</f>
        <v>2619</v>
      </c>
      <c r="F1223" s="28"/>
      <c r="G1223" s="28">
        <f>C1223+E1223</f>
        <v>2619</v>
      </c>
      <c r="H1223" s="28"/>
      <c r="I1223" s="63">
        <v>0</v>
      </c>
      <c r="J1223" s="63">
        <v>0</v>
      </c>
      <c r="K1223" s="63">
        <f>I1223+J1223</f>
        <v>0</v>
      </c>
      <c r="L1223" s="63">
        <f>I1223-C1223</f>
        <v>0</v>
      </c>
      <c r="M1223" s="63">
        <f>J1223-E1223</f>
        <v>-2619</v>
      </c>
      <c r="N1223" s="63">
        <f>K1223-G1223</f>
        <v>-2619</v>
      </c>
      <c r="O1223" s="2"/>
    </row>
    <row r="1224" spans="1:15" ht="15.75" x14ac:dyDescent="0.25">
      <c r="C1224" s="31"/>
      <c r="D1224" s="31"/>
      <c r="E1224" s="31"/>
      <c r="F1224" s="31"/>
      <c r="G1224" s="31"/>
      <c r="H1224" s="31"/>
      <c r="I1224" s="14"/>
      <c r="J1224" s="14"/>
      <c r="K1224" s="14"/>
      <c r="L1224" s="14"/>
      <c r="M1224" s="14"/>
      <c r="N1224" s="14"/>
      <c r="O1224" s="2"/>
    </row>
    <row r="1225" spans="1:15" ht="15.75" x14ac:dyDescent="0.25">
      <c r="C1225" s="32" t="s">
        <v>17</v>
      </c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2"/>
      <c r="O1225" s="2"/>
    </row>
    <row r="1226" spans="1:15" ht="15.75" x14ac:dyDescent="0.25">
      <c r="C1226" s="563"/>
      <c r="N1226" s="564" t="s">
        <v>10</v>
      </c>
      <c r="O1226" s="2"/>
    </row>
    <row r="1227" spans="1:15" ht="36.75" customHeight="1" x14ac:dyDescent="0.2">
      <c r="A1227" s="35" t="s">
        <v>18</v>
      </c>
      <c r="B1227" s="36" t="s">
        <v>19</v>
      </c>
      <c r="C1227" s="37" t="s">
        <v>20</v>
      </c>
      <c r="D1227" s="38" t="s">
        <v>21</v>
      </c>
      <c r="E1227" s="38"/>
      <c r="F1227" s="39" t="s">
        <v>22</v>
      </c>
      <c r="G1227" s="40"/>
      <c r="H1227" s="41"/>
      <c r="I1227" s="39" t="s">
        <v>23</v>
      </c>
      <c r="J1227" s="40"/>
      <c r="K1227" s="41"/>
      <c r="L1227" s="42" t="s">
        <v>13</v>
      </c>
      <c r="M1227" s="42"/>
      <c r="N1227" s="42"/>
      <c r="O1227" s="2"/>
    </row>
    <row r="1228" spans="1:15" ht="24" x14ac:dyDescent="0.2">
      <c r="A1228" s="35"/>
      <c r="B1228" s="36"/>
      <c r="C1228" s="37"/>
      <c r="D1228" s="38"/>
      <c r="E1228" s="38"/>
      <c r="F1228" s="43" t="s">
        <v>14</v>
      </c>
      <c r="G1228" s="43" t="s">
        <v>15</v>
      </c>
      <c r="H1228" s="43" t="s">
        <v>16</v>
      </c>
      <c r="I1228" s="43" t="s">
        <v>14</v>
      </c>
      <c r="J1228" s="43" t="s">
        <v>15</v>
      </c>
      <c r="K1228" s="43" t="s">
        <v>16</v>
      </c>
      <c r="L1228" s="43" t="s">
        <v>14</v>
      </c>
      <c r="M1228" s="43" t="s">
        <v>15</v>
      </c>
      <c r="N1228" s="43" t="s">
        <v>16</v>
      </c>
      <c r="O1228" s="2"/>
    </row>
    <row r="1229" spans="1:15" ht="15.75" x14ac:dyDescent="0.2">
      <c r="A1229" s="44">
        <v>1</v>
      </c>
      <c r="B1229" s="45">
        <v>2</v>
      </c>
      <c r="C1229" s="46">
        <v>3</v>
      </c>
      <c r="D1229" s="47">
        <v>4</v>
      </c>
      <c r="E1229" s="47"/>
      <c r="F1229" s="46">
        <v>5</v>
      </c>
      <c r="G1229" s="44">
        <v>6</v>
      </c>
      <c r="H1229" s="46">
        <v>7</v>
      </c>
      <c r="I1229" s="44">
        <v>8</v>
      </c>
      <c r="J1229" s="46">
        <v>9</v>
      </c>
      <c r="K1229" s="44">
        <v>10</v>
      </c>
      <c r="L1229" s="46">
        <v>11</v>
      </c>
      <c r="M1229" s="44">
        <v>12</v>
      </c>
      <c r="N1229" s="46">
        <v>13</v>
      </c>
      <c r="O1229" s="2"/>
    </row>
    <row r="1230" spans="1:15" ht="64.5" customHeight="1" x14ac:dyDescent="0.25">
      <c r="A1230" s="48">
        <v>1</v>
      </c>
      <c r="B1230" s="49" t="str">
        <f>D1215</f>
        <v>О617366</v>
      </c>
      <c r="C1230" s="528" t="str">
        <f>E1215</f>
        <v>0490</v>
      </c>
      <c r="D1230" s="565" t="str">
        <f>'[1]нов паспорт'!D2121:J2121</f>
        <v>Реконструкція будівлі Первомайської загальноосвітньої школи № 5 з прибудовою тамбуру в м.Первомайський, вул. Кіндратьєва</v>
      </c>
      <c r="E1230" s="566"/>
      <c r="F1230" s="53">
        <f>'[1]нов паспорт'!K2121</f>
        <v>0</v>
      </c>
      <c r="G1230" s="53">
        <f>'[1]нов паспорт'!L2121</f>
        <v>1310.8</v>
      </c>
      <c r="H1230" s="53">
        <f>F1230+G1230</f>
        <v>1310.8</v>
      </c>
      <c r="I1230" s="54">
        <v>0</v>
      </c>
      <c r="J1230" s="54">
        <v>0</v>
      </c>
      <c r="K1230" s="53">
        <f>I1230+J1230</f>
        <v>0</v>
      </c>
      <c r="L1230" s="312">
        <f>I1230-F1230</f>
        <v>0</v>
      </c>
      <c r="M1230" s="312">
        <f>J1230-G1230</f>
        <v>-1310.8</v>
      </c>
      <c r="N1230" s="312">
        <f>L1230+M1230</f>
        <v>-1310.8</v>
      </c>
      <c r="O1230" s="2"/>
    </row>
    <row r="1231" spans="1:15" ht="63.75" customHeight="1" x14ac:dyDescent="0.25">
      <c r="A1231" s="48">
        <v>2</v>
      </c>
      <c r="B1231" s="49" t="str">
        <f>B1230</f>
        <v>О617366</v>
      </c>
      <c r="C1231" s="49" t="str">
        <f>C1230</f>
        <v>0490</v>
      </c>
      <c r="D1231" s="565" t="str">
        <f>'[1]нов паспорт'!D2122:J2122</f>
        <v>Реконструкція будівлі Первомайської загальноосвітньої школи № 6 з прибудовою тамбуру в м.Первомайський, вул. Кіндратьєва</v>
      </c>
      <c r="E1231" s="566"/>
      <c r="F1231" s="53">
        <f>'[1]нов паспорт'!K2122</f>
        <v>0</v>
      </c>
      <c r="G1231" s="53">
        <f>'[1]нов паспорт'!L2122</f>
        <v>1308.2</v>
      </c>
      <c r="H1231" s="82">
        <f>SUM(F1231:G1231)</f>
        <v>1308.2</v>
      </c>
      <c r="I1231" s="54">
        <v>0</v>
      </c>
      <c r="J1231" s="54">
        <v>0</v>
      </c>
      <c r="K1231" s="54">
        <f>I1231</f>
        <v>0</v>
      </c>
      <c r="L1231" s="312">
        <f>I1231-F1231</f>
        <v>0</v>
      </c>
      <c r="M1231" s="312">
        <f>J1231-G1231</f>
        <v>-1308.2</v>
      </c>
      <c r="N1231" s="100">
        <f>K1231-H1231</f>
        <v>-1308.2</v>
      </c>
      <c r="O1231" s="2"/>
    </row>
    <row r="1232" spans="1:15" ht="15.75" x14ac:dyDescent="0.25">
      <c r="A1232" s="48"/>
      <c r="B1232" s="48"/>
      <c r="C1232" s="83"/>
      <c r="D1232" s="65" t="s">
        <v>16</v>
      </c>
      <c r="E1232" s="65"/>
      <c r="F1232" s="54">
        <f t="shared" ref="F1232:N1232" si="25">SUM(F1230:F1231)</f>
        <v>0</v>
      </c>
      <c r="G1232" s="54">
        <f t="shared" si="25"/>
        <v>2619</v>
      </c>
      <c r="H1232" s="54">
        <f t="shared" si="25"/>
        <v>2619</v>
      </c>
      <c r="I1232" s="54">
        <f t="shared" si="25"/>
        <v>0</v>
      </c>
      <c r="J1232" s="54">
        <f t="shared" si="25"/>
        <v>0</v>
      </c>
      <c r="K1232" s="54">
        <f t="shared" si="25"/>
        <v>0</v>
      </c>
      <c r="L1232" s="54">
        <f t="shared" si="25"/>
        <v>0</v>
      </c>
      <c r="M1232" s="54">
        <f t="shared" si="25"/>
        <v>-2619</v>
      </c>
      <c r="N1232" s="54">
        <f t="shared" si="25"/>
        <v>-2619</v>
      </c>
      <c r="O1232" s="2"/>
    </row>
    <row r="1233" spans="2:15" ht="18.75" x14ac:dyDescent="0.25">
      <c r="C1233" s="66"/>
      <c r="D1233" s="66"/>
      <c r="E1233" s="66"/>
      <c r="F1233" s="66"/>
      <c r="G1233" s="66"/>
      <c r="H1233" s="66"/>
      <c r="I1233" s="66"/>
      <c r="J1233" s="66"/>
      <c r="K1233" s="66"/>
      <c r="L1233" s="66"/>
      <c r="M1233" s="66"/>
      <c r="N1233" s="2"/>
      <c r="O1233" s="2"/>
    </row>
    <row r="1234" spans="2:15" x14ac:dyDescent="0.2">
      <c r="C1234" s="114"/>
      <c r="D1234" s="114"/>
      <c r="E1234" s="114"/>
      <c r="F1234" s="114"/>
      <c r="G1234" s="114"/>
      <c r="H1234" s="114"/>
      <c r="I1234" s="114"/>
      <c r="J1234" s="114"/>
      <c r="K1234" s="114"/>
      <c r="L1234" s="114"/>
      <c r="M1234" s="114"/>
      <c r="N1234" s="114"/>
      <c r="O1234" s="114"/>
    </row>
    <row r="1235" spans="2:15" x14ac:dyDescent="0.2">
      <c r="C1235" s="169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</row>
    <row r="1236" spans="2:15" ht="15.75" x14ac:dyDescent="0.25">
      <c r="C1236" s="67" t="s">
        <v>25</v>
      </c>
      <c r="D1236" s="67"/>
      <c r="E1236" s="67"/>
      <c r="F1236" s="67"/>
      <c r="G1236" s="67"/>
      <c r="H1236" s="67"/>
      <c r="I1236" s="67"/>
      <c r="J1236" s="67"/>
      <c r="K1236" s="67"/>
      <c r="L1236" s="67"/>
      <c r="M1236" s="67"/>
      <c r="N1236" s="2"/>
      <c r="O1236" s="2"/>
    </row>
    <row r="1237" spans="2:15" x14ac:dyDescent="0.2"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34" t="s">
        <v>10</v>
      </c>
      <c r="O1237" s="2"/>
    </row>
    <row r="1238" spans="2:15" ht="42.75" customHeight="1" x14ac:dyDescent="0.2">
      <c r="C1238" s="68" t="s">
        <v>26</v>
      </c>
      <c r="D1238" s="69"/>
      <c r="E1238" s="70"/>
      <c r="F1238" s="51" t="s">
        <v>22</v>
      </c>
      <c r="G1238" s="71"/>
      <c r="H1238" s="52"/>
      <c r="I1238" s="39" t="s">
        <v>23</v>
      </c>
      <c r="J1238" s="40"/>
      <c r="K1238" s="41"/>
      <c r="L1238" s="72" t="s">
        <v>13</v>
      </c>
      <c r="M1238" s="73"/>
      <c r="N1238" s="74"/>
      <c r="O1238" s="2"/>
    </row>
    <row r="1239" spans="2:15" ht="30" x14ac:dyDescent="0.2">
      <c r="C1239" s="75"/>
      <c r="D1239" s="76"/>
      <c r="E1239" s="77"/>
      <c r="F1239" s="78" t="s">
        <v>14</v>
      </c>
      <c r="G1239" s="78" t="s">
        <v>15</v>
      </c>
      <c r="H1239" s="78" t="s">
        <v>16</v>
      </c>
      <c r="I1239" s="78" t="s">
        <v>14</v>
      </c>
      <c r="J1239" s="78" t="s">
        <v>15</v>
      </c>
      <c r="K1239" s="78" t="s">
        <v>16</v>
      </c>
      <c r="L1239" s="78" t="s">
        <v>14</v>
      </c>
      <c r="M1239" s="78" t="s">
        <v>15</v>
      </c>
      <c r="N1239" s="78" t="s">
        <v>16</v>
      </c>
      <c r="O1239" s="2"/>
    </row>
    <row r="1240" spans="2:15" ht="15.75" x14ac:dyDescent="0.25">
      <c r="C1240" s="79">
        <v>1</v>
      </c>
      <c r="D1240" s="80"/>
      <c r="E1240" s="81"/>
      <c r="F1240" s="82">
        <v>2</v>
      </c>
      <c r="G1240" s="82">
        <v>3</v>
      </c>
      <c r="H1240" s="82">
        <v>4</v>
      </c>
      <c r="I1240" s="82">
        <v>5</v>
      </c>
      <c r="J1240" s="82">
        <v>6</v>
      </c>
      <c r="K1240" s="82">
        <v>7</v>
      </c>
      <c r="L1240" s="82">
        <v>8</v>
      </c>
      <c r="M1240" s="82">
        <v>9</v>
      </c>
      <c r="N1240" s="82">
        <v>10</v>
      </c>
      <c r="O1240" s="2"/>
    </row>
    <row r="1241" spans="2:15" ht="15.75" x14ac:dyDescent="0.25">
      <c r="C1241" s="120" t="s">
        <v>77</v>
      </c>
      <c r="D1241" s="120"/>
      <c r="E1241" s="120"/>
      <c r="F1241" s="115"/>
      <c r="G1241" s="181"/>
      <c r="H1241" s="181"/>
      <c r="I1241" s="181"/>
      <c r="J1241" s="181"/>
      <c r="K1241" s="181"/>
      <c r="L1241" s="181"/>
      <c r="M1241" s="181"/>
      <c r="N1241" s="181"/>
      <c r="O1241" s="2"/>
    </row>
    <row r="1242" spans="2:15" ht="15.75" x14ac:dyDescent="0.25">
      <c r="C1242" s="120"/>
      <c r="D1242" s="120"/>
      <c r="E1242" s="120"/>
      <c r="F1242" s="233"/>
      <c r="G1242" s="233"/>
      <c r="H1242" s="233"/>
      <c r="I1242" s="233"/>
      <c r="J1242" s="233"/>
      <c r="K1242" s="233"/>
      <c r="L1242" s="233"/>
      <c r="M1242" s="233"/>
      <c r="N1242" s="233"/>
      <c r="O1242" s="2"/>
    </row>
    <row r="1243" spans="2:15" ht="15.75" x14ac:dyDescent="0.25">
      <c r="C1243" s="85" t="s">
        <v>27</v>
      </c>
      <c r="D1243" s="85"/>
      <c r="E1243" s="85"/>
      <c r="F1243" s="115"/>
      <c r="G1243" s="181"/>
      <c r="H1243" s="181"/>
      <c r="I1243" s="181"/>
      <c r="J1243" s="181"/>
      <c r="K1243" s="181"/>
      <c r="L1243" s="181"/>
      <c r="M1243" s="181"/>
      <c r="N1243" s="181"/>
      <c r="O1243" s="2"/>
    </row>
    <row r="1244" spans="2:15" ht="15.75" x14ac:dyDescent="0.25">
      <c r="C1244" s="85" t="s">
        <v>24</v>
      </c>
      <c r="D1244" s="85"/>
      <c r="E1244" s="85"/>
      <c r="F1244" s="233">
        <f>SUM(F1242:F1243)</f>
        <v>0</v>
      </c>
      <c r="G1244" s="233">
        <f t="shared" ref="G1244:N1244" si="26">SUM(G1242:G1243)</f>
        <v>0</v>
      </c>
      <c r="H1244" s="233">
        <f t="shared" si="26"/>
        <v>0</v>
      </c>
      <c r="I1244" s="233">
        <f t="shared" si="26"/>
        <v>0</v>
      </c>
      <c r="J1244" s="233">
        <f t="shared" si="26"/>
        <v>0</v>
      </c>
      <c r="K1244" s="233">
        <f t="shared" si="26"/>
        <v>0</v>
      </c>
      <c r="L1244" s="233">
        <f t="shared" si="26"/>
        <v>0</v>
      </c>
      <c r="M1244" s="233">
        <f t="shared" si="26"/>
        <v>0</v>
      </c>
      <c r="N1244" s="233">
        <f t="shared" si="26"/>
        <v>0</v>
      </c>
      <c r="O1244" s="2"/>
    </row>
    <row r="1245" spans="2:15" ht="15.75" x14ac:dyDescent="0.25">
      <c r="C1245" s="87"/>
      <c r="D1245" s="87"/>
      <c r="E1245" s="87"/>
      <c r="F1245" s="87"/>
      <c r="G1245" s="87"/>
      <c r="H1245" s="87"/>
      <c r="I1245" s="87"/>
      <c r="J1245" s="87"/>
      <c r="K1245" s="87"/>
      <c r="L1245" s="87"/>
      <c r="M1245" s="87"/>
      <c r="N1245" s="87"/>
      <c r="O1245" s="2"/>
    </row>
    <row r="1246" spans="2:15" ht="15.75" x14ac:dyDescent="0.25">
      <c r="C1246" s="67" t="s">
        <v>28</v>
      </c>
      <c r="D1246" s="67"/>
      <c r="E1246" s="67"/>
      <c r="F1246" s="67"/>
      <c r="G1246" s="67"/>
      <c r="H1246" s="67"/>
      <c r="I1246" s="67"/>
      <c r="J1246" s="67"/>
      <c r="K1246" s="2"/>
      <c r="L1246" s="2"/>
      <c r="M1246" s="2"/>
      <c r="N1246" s="2"/>
      <c r="O1246" s="2"/>
    </row>
    <row r="1247" spans="2:15" ht="15.75" x14ac:dyDescent="0.25">
      <c r="C1247" s="33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</row>
    <row r="1248" spans="2:15" x14ac:dyDescent="0.2">
      <c r="B1248" s="35" t="s">
        <v>18</v>
      </c>
      <c r="C1248" s="89" t="s">
        <v>19</v>
      </c>
      <c r="D1248" s="42" t="s">
        <v>29</v>
      </c>
      <c r="E1248" s="42"/>
      <c r="F1248" s="42"/>
      <c r="G1248" s="42"/>
      <c r="H1248" s="38" t="s">
        <v>30</v>
      </c>
      <c r="I1248" s="38" t="s">
        <v>31</v>
      </c>
      <c r="J1248" s="38" t="s">
        <v>22</v>
      </c>
      <c r="K1248" s="38"/>
      <c r="L1248" s="38" t="s">
        <v>32</v>
      </c>
      <c r="M1248" s="38"/>
      <c r="N1248" s="42" t="s">
        <v>13</v>
      </c>
      <c r="O1248" s="2"/>
    </row>
    <row r="1249" spans="2:15" ht="36.75" customHeight="1" x14ac:dyDescent="0.2">
      <c r="B1249" s="35"/>
      <c r="C1249" s="91"/>
      <c r="D1249" s="42"/>
      <c r="E1249" s="42"/>
      <c r="F1249" s="42"/>
      <c r="G1249" s="42"/>
      <c r="H1249" s="38"/>
      <c r="I1249" s="38"/>
      <c r="J1249" s="38"/>
      <c r="K1249" s="38"/>
      <c r="L1249" s="38"/>
      <c r="M1249" s="38"/>
      <c r="N1249" s="42"/>
      <c r="O1249" s="2"/>
    </row>
    <row r="1250" spans="2:15" ht="15.75" x14ac:dyDescent="0.2">
      <c r="B1250" s="92">
        <v>1</v>
      </c>
      <c r="C1250" s="93">
        <v>2</v>
      </c>
      <c r="D1250" s="36">
        <v>3</v>
      </c>
      <c r="E1250" s="36"/>
      <c r="F1250" s="36"/>
      <c r="G1250" s="36"/>
      <c r="H1250" s="94">
        <v>4</v>
      </c>
      <c r="I1250" s="94">
        <v>5</v>
      </c>
      <c r="J1250" s="95">
        <v>6</v>
      </c>
      <c r="K1250" s="95"/>
      <c r="L1250" s="95">
        <v>7</v>
      </c>
      <c r="M1250" s="95"/>
      <c r="N1250" s="93">
        <v>8</v>
      </c>
    </row>
    <row r="1251" spans="2:15" ht="26.25" customHeight="1" x14ac:dyDescent="0.2">
      <c r="B1251" s="48"/>
      <c r="C1251" s="96" t="str">
        <f>D1215</f>
        <v>О617366</v>
      </c>
      <c r="D1251" s="96" t="str">
        <f>'[1]нов паспорт'!C2136</f>
        <v xml:space="preserve">Завдання1:                         </v>
      </c>
      <c r="E1251" s="560" t="str">
        <f>'[1]нов паспорт'!D2136</f>
        <v>Реконструкція будівлі Первомайської загальноосвітньої школи № 5 з прибудовою тамбуру в м.Первомайський, вул. Кіндратьєва</v>
      </c>
      <c r="F1251" s="560"/>
      <c r="G1251" s="560"/>
      <c r="H1251" s="560"/>
      <c r="I1251" s="560"/>
      <c r="J1251" s="560"/>
      <c r="K1251" s="560"/>
      <c r="L1251" s="560"/>
      <c r="M1251" s="560"/>
      <c r="N1251" s="561"/>
    </row>
    <row r="1252" spans="2:15" ht="15.75" x14ac:dyDescent="0.25">
      <c r="B1252" s="100">
        <v>1</v>
      </c>
      <c r="C1252" s="101"/>
      <c r="D1252" s="102" t="s">
        <v>33</v>
      </c>
      <c r="E1252" s="102"/>
      <c r="F1252" s="102"/>
      <c r="G1252" s="102"/>
      <c r="H1252" s="103"/>
      <c r="I1252" s="103"/>
      <c r="J1252" s="104"/>
      <c r="K1252" s="104"/>
      <c r="L1252" s="104"/>
      <c r="M1252" s="104"/>
      <c r="N1252" s="62"/>
    </row>
    <row r="1253" spans="2:15" ht="32.25" customHeight="1" x14ac:dyDescent="0.25">
      <c r="B1253" s="48"/>
      <c r="C1253" s="54"/>
      <c r="D1253" s="567" t="str">
        <f>'[1]нов паспорт'!C2138</f>
        <v xml:space="preserve">Обсяг видатків на реконструкцію приміщення </v>
      </c>
      <c r="E1253" s="567"/>
      <c r="F1253" s="567"/>
      <c r="G1253" s="567"/>
      <c r="H1253" s="332" t="str">
        <f>'[1]нов паспорт'!J2138</f>
        <v>тис.грн.</v>
      </c>
      <c r="I1253" s="332" t="str">
        <f>'[1]нов паспорт'!K2138</f>
        <v>кошторис на 2018 р.</v>
      </c>
      <c r="J1253" s="167">
        <f>'[1]нов паспорт'!L2138</f>
        <v>1310.8</v>
      </c>
      <c r="K1253" s="167"/>
      <c r="L1253" s="167">
        <f>K1230</f>
        <v>0</v>
      </c>
      <c r="M1253" s="167"/>
      <c r="N1253" s="63">
        <f>L1253-J1253</f>
        <v>-1310.8</v>
      </c>
    </row>
    <row r="1254" spans="2:15" ht="15" x14ac:dyDescent="0.25">
      <c r="B1254" s="48"/>
      <c r="C1254" s="121" t="s">
        <v>34</v>
      </c>
      <c r="D1254" s="121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</row>
    <row r="1255" spans="2:15" ht="21" customHeight="1" x14ac:dyDescent="0.2">
      <c r="B1255" s="568" t="s">
        <v>91</v>
      </c>
      <c r="C1255" s="569"/>
      <c r="D1255" s="569"/>
      <c r="E1255" s="569"/>
      <c r="F1255" s="569"/>
      <c r="G1255" s="569"/>
      <c r="H1255" s="569"/>
      <c r="I1255" s="569"/>
      <c r="J1255" s="569"/>
      <c r="K1255" s="569"/>
      <c r="L1255" s="569"/>
      <c r="M1255" s="569"/>
      <c r="N1255" s="570"/>
    </row>
    <row r="1256" spans="2:15" ht="15.75" x14ac:dyDescent="0.25">
      <c r="B1256" s="29">
        <v>2</v>
      </c>
      <c r="C1256" s="115"/>
      <c r="D1256" s="116" t="s">
        <v>35</v>
      </c>
      <c r="E1256" s="117"/>
      <c r="F1256" s="117"/>
      <c r="G1256" s="117"/>
      <c r="H1256" s="103"/>
      <c r="I1256" s="326"/>
      <c r="J1256" s="104"/>
      <c r="K1256" s="104"/>
      <c r="L1256" s="104"/>
      <c r="M1256" s="104"/>
      <c r="N1256" s="62"/>
    </row>
    <row r="1257" spans="2:15" ht="24.75" x14ac:dyDescent="0.25">
      <c r="B1257" s="62"/>
      <c r="C1257" s="54"/>
      <c r="D1257" s="571" t="str">
        <f>'[1]нов паспорт'!C2140</f>
        <v>Кількість об'єктів, які планують реконструювати</v>
      </c>
      <c r="E1257" s="571"/>
      <c r="F1257" s="571"/>
      <c r="G1257" s="571"/>
      <c r="H1257" s="103" t="str">
        <f>'[1]нов паспорт'!J2140</f>
        <v>од.</v>
      </c>
      <c r="I1257" s="326" t="str">
        <f>'[1]нов паспорт'!K2140</f>
        <v>кошторисна документація</v>
      </c>
      <c r="J1257" s="104">
        <f>'[1]нов паспорт'!L2140</f>
        <v>1</v>
      </c>
      <c r="K1257" s="104"/>
      <c r="L1257" s="104">
        <v>0</v>
      </c>
      <c r="M1257" s="104"/>
      <c r="N1257" s="62">
        <f>L1257-J1257</f>
        <v>-1</v>
      </c>
    </row>
    <row r="1258" spans="2:15" ht="15" x14ac:dyDescent="0.25">
      <c r="B1258" s="62"/>
      <c r="C1258" s="121" t="s">
        <v>34</v>
      </c>
      <c r="D1258" s="121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</row>
    <row r="1259" spans="2:15" x14ac:dyDescent="0.2">
      <c r="B1259" s="568" t="s">
        <v>91</v>
      </c>
      <c r="C1259" s="569"/>
      <c r="D1259" s="569"/>
      <c r="E1259" s="569"/>
      <c r="F1259" s="569"/>
      <c r="G1259" s="569"/>
      <c r="H1259" s="569"/>
      <c r="I1259" s="569"/>
      <c r="J1259" s="569"/>
      <c r="K1259" s="569"/>
      <c r="L1259" s="569"/>
      <c r="M1259" s="569"/>
      <c r="N1259" s="570"/>
    </row>
    <row r="1260" spans="2:15" ht="15.75" x14ac:dyDescent="0.25">
      <c r="B1260" s="29">
        <v>3</v>
      </c>
      <c r="C1260" s="572"/>
      <c r="D1260" s="348" t="s">
        <v>36</v>
      </c>
      <c r="E1260" s="145"/>
      <c r="F1260" s="145"/>
      <c r="G1260" s="349"/>
      <c r="H1260" s="103"/>
      <c r="I1260" s="103"/>
      <c r="J1260" s="149"/>
      <c r="K1260" s="148"/>
      <c r="L1260" s="149"/>
      <c r="M1260" s="148"/>
      <c r="N1260" s="62"/>
    </row>
    <row r="1261" spans="2:15" ht="63" x14ac:dyDescent="0.25">
      <c r="B1261" s="29"/>
      <c r="C1261" s="62"/>
      <c r="D1261" s="85" t="str">
        <f>'[1]нов паспорт'!C2142</f>
        <v>Середні витрати на реконструкцію 1 об'єкту</v>
      </c>
      <c r="E1261" s="85"/>
      <c r="F1261" s="85"/>
      <c r="G1261" s="85"/>
      <c r="H1261" s="103" t="str">
        <f>'[1]нов паспорт'!J2142</f>
        <v>грн.</v>
      </c>
      <c r="I1261" s="103" t="str">
        <f>'[1]нов паспорт'!K2142</f>
        <v>кошторисна документація</v>
      </c>
      <c r="J1261" s="104">
        <f>'[1]нов паспорт'!L2142</f>
        <v>1310807</v>
      </c>
      <c r="K1261" s="104"/>
      <c r="L1261" s="104">
        <v>0</v>
      </c>
      <c r="M1261" s="104"/>
      <c r="N1261" s="62">
        <f>L1261-J1261</f>
        <v>-1310807</v>
      </c>
    </row>
    <row r="1262" spans="2:15" ht="15" x14ac:dyDescent="0.25">
      <c r="B1262" s="62"/>
      <c r="C1262" s="121" t="s">
        <v>34</v>
      </c>
      <c r="D1262" s="121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</row>
    <row r="1263" spans="2:15" x14ac:dyDescent="0.2">
      <c r="B1263" s="568" t="s">
        <v>91</v>
      </c>
      <c r="C1263" s="569"/>
      <c r="D1263" s="569"/>
      <c r="E1263" s="569"/>
      <c r="F1263" s="569"/>
      <c r="G1263" s="569"/>
      <c r="H1263" s="569"/>
      <c r="I1263" s="569"/>
      <c r="J1263" s="569"/>
      <c r="K1263" s="569"/>
      <c r="L1263" s="569"/>
      <c r="M1263" s="569"/>
      <c r="N1263" s="570"/>
    </row>
    <row r="1264" spans="2:15" ht="15.75" x14ac:dyDescent="0.25">
      <c r="B1264" s="29">
        <v>4</v>
      </c>
      <c r="C1264" s="101"/>
      <c r="D1264" s="102" t="s">
        <v>38</v>
      </c>
      <c r="E1264" s="102"/>
      <c r="F1264" s="102"/>
      <c r="G1264" s="102"/>
      <c r="H1264" s="103"/>
      <c r="I1264" s="103"/>
      <c r="J1264" s="104"/>
      <c r="K1264" s="104"/>
      <c r="L1264" s="104"/>
      <c r="M1264" s="104"/>
      <c r="N1264" s="62"/>
    </row>
    <row r="1265" spans="2:14" ht="15.75" x14ac:dyDescent="0.25">
      <c r="B1265" s="29"/>
      <c r="C1265" s="62"/>
      <c r="D1265" s="85" t="str">
        <f>'[1]нов паспорт'!C2144</f>
        <v>Рівень готовності</v>
      </c>
      <c r="E1265" s="85"/>
      <c r="F1265" s="85"/>
      <c r="G1265" s="85"/>
      <c r="H1265" s="103" t="str">
        <f>'[1]нов паспорт'!J2144</f>
        <v>%</v>
      </c>
      <c r="I1265" s="103" t="str">
        <f>'[1]нов паспорт'!K2144</f>
        <v>х</v>
      </c>
      <c r="J1265" s="104">
        <f>'[1]нов паспорт'!L2144</f>
        <v>0</v>
      </c>
      <c r="K1265" s="104"/>
      <c r="L1265" s="104">
        <v>0</v>
      </c>
      <c r="M1265" s="104"/>
      <c r="N1265" s="62">
        <f>L1265-J1265</f>
        <v>0</v>
      </c>
    </row>
    <row r="1266" spans="2:14" ht="15" x14ac:dyDescent="0.25">
      <c r="B1266" s="62"/>
      <c r="C1266" s="121" t="s">
        <v>34</v>
      </c>
      <c r="D1266" s="121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</row>
    <row r="1267" spans="2:14" x14ac:dyDescent="0.2">
      <c r="B1267" s="568" t="s">
        <v>91</v>
      </c>
      <c r="C1267" s="569"/>
      <c r="D1267" s="569"/>
      <c r="E1267" s="569"/>
      <c r="F1267" s="569"/>
      <c r="G1267" s="569"/>
      <c r="H1267" s="569"/>
      <c r="I1267" s="569"/>
      <c r="J1267" s="569"/>
      <c r="K1267" s="569"/>
      <c r="L1267" s="569"/>
      <c r="M1267" s="569"/>
      <c r="N1267" s="570"/>
    </row>
    <row r="1268" spans="2:14" ht="25.5" customHeight="1" x14ac:dyDescent="0.2">
      <c r="B1268" s="62"/>
      <c r="C1268" s="573"/>
      <c r="D1268" s="573" t="str">
        <f>'[1]нов паспорт'!C2145</f>
        <v xml:space="preserve">Завдання2:                         </v>
      </c>
      <c r="E1268" s="574" t="str">
        <f>'[1]нов паспорт'!D2145</f>
        <v>Реконструкція будівлі Первомайської загальноосвітньої школи № 6 з прибудовою тамбуру в м.Первомайський, вул. Кіндратьєва</v>
      </c>
      <c r="F1268" s="574"/>
      <c r="G1268" s="574"/>
      <c r="H1268" s="574"/>
      <c r="I1268" s="574"/>
      <c r="J1268" s="574"/>
      <c r="K1268" s="574"/>
      <c r="L1268" s="574"/>
      <c r="M1268" s="574"/>
      <c r="N1268" s="575"/>
    </row>
    <row r="1269" spans="2:14" ht="15.75" x14ac:dyDescent="0.25">
      <c r="B1269" s="29">
        <v>1</v>
      </c>
      <c r="C1269" s="101"/>
      <c r="D1269" s="102" t="s">
        <v>33</v>
      </c>
      <c r="E1269" s="102"/>
      <c r="F1269" s="102"/>
      <c r="G1269" s="102"/>
      <c r="H1269" s="103"/>
      <c r="I1269" s="103"/>
      <c r="J1269" s="104"/>
      <c r="K1269" s="104"/>
      <c r="L1269" s="104"/>
      <c r="M1269" s="104"/>
      <c r="N1269" s="62"/>
    </row>
    <row r="1270" spans="2:14" ht="25.5" customHeight="1" x14ac:dyDescent="0.25">
      <c r="B1270" s="62"/>
      <c r="C1270" s="54"/>
      <c r="D1270" s="567" t="str">
        <f>'[1]нов паспорт'!C2147</f>
        <v xml:space="preserve">Обсяг видатків на реконструкцію приміщення </v>
      </c>
      <c r="E1270" s="567"/>
      <c r="F1270" s="567"/>
      <c r="G1270" s="567"/>
      <c r="H1270" s="332" t="str">
        <f>'[1]нов паспорт'!J2147</f>
        <v>тис.грн.</v>
      </c>
      <c r="I1270" s="332" t="str">
        <f>'[1]нов паспорт'!K2147</f>
        <v>кошторис на 2018 р.</v>
      </c>
      <c r="J1270" s="167">
        <f>'[1]нов паспорт'!L2147</f>
        <v>1308.2</v>
      </c>
      <c r="K1270" s="167"/>
      <c r="L1270" s="167">
        <v>0</v>
      </c>
      <c r="M1270" s="167"/>
      <c r="N1270" s="63">
        <f>L1270-J1270</f>
        <v>-1308.2</v>
      </c>
    </row>
    <row r="1271" spans="2:14" ht="15" x14ac:dyDescent="0.25">
      <c r="B1271" s="62"/>
      <c r="C1271" s="121" t="s">
        <v>34</v>
      </c>
      <c r="D1271" s="121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</row>
    <row r="1272" spans="2:14" x14ac:dyDescent="0.2">
      <c r="B1272" s="568" t="s">
        <v>91</v>
      </c>
      <c r="C1272" s="569"/>
      <c r="D1272" s="569"/>
      <c r="E1272" s="569"/>
      <c r="F1272" s="569"/>
      <c r="G1272" s="569"/>
      <c r="H1272" s="569"/>
      <c r="I1272" s="569"/>
      <c r="J1272" s="569"/>
      <c r="K1272" s="569"/>
      <c r="L1272" s="569"/>
      <c r="M1272" s="569"/>
      <c r="N1272" s="570"/>
    </row>
    <row r="1273" spans="2:14" ht="15.75" x14ac:dyDescent="0.25">
      <c r="B1273" s="29">
        <v>2</v>
      </c>
      <c r="C1273" s="115"/>
      <c r="D1273" s="116" t="s">
        <v>35</v>
      </c>
      <c r="E1273" s="117"/>
      <c r="F1273" s="117"/>
      <c r="G1273" s="117"/>
      <c r="H1273" s="103"/>
      <c r="I1273" s="326"/>
      <c r="J1273" s="104"/>
      <c r="K1273" s="104"/>
      <c r="L1273" s="104"/>
      <c r="M1273" s="104"/>
      <c r="N1273" s="62"/>
    </row>
    <row r="1274" spans="2:14" ht="24.75" x14ac:dyDescent="0.25">
      <c r="B1274" s="62"/>
      <c r="C1274" s="54"/>
      <c r="D1274" s="571" t="str">
        <f>'[1]нов паспорт'!C2149</f>
        <v>Кількість об'єктів, які планують реконструювати</v>
      </c>
      <c r="E1274" s="571"/>
      <c r="F1274" s="571"/>
      <c r="G1274" s="571"/>
      <c r="H1274" s="103" t="str">
        <f>'[1]нов паспорт'!J2149</f>
        <v>од.</v>
      </c>
      <c r="I1274" s="326" t="str">
        <f>'[1]нов паспорт'!K2149</f>
        <v>кошторисна документація</v>
      </c>
      <c r="J1274" s="104">
        <f>'[1]нов паспорт'!L2149</f>
        <v>1</v>
      </c>
      <c r="K1274" s="104"/>
      <c r="L1274" s="104">
        <v>0</v>
      </c>
      <c r="M1274" s="104"/>
      <c r="N1274" s="62">
        <f>L1274-J1274</f>
        <v>-1</v>
      </c>
    </row>
    <row r="1275" spans="2:14" ht="15" x14ac:dyDescent="0.25">
      <c r="B1275" s="62"/>
      <c r="C1275" s="121" t="s">
        <v>34</v>
      </c>
      <c r="D1275" s="121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</row>
    <row r="1276" spans="2:14" x14ac:dyDescent="0.2">
      <c r="B1276" s="568" t="s">
        <v>91</v>
      </c>
      <c r="C1276" s="569"/>
      <c r="D1276" s="569"/>
      <c r="E1276" s="569"/>
      <c r="F1276" s="569"/>
      <c r="G1276" s="569"/>
      <c r="H1276" s="569"/>
      <c r="I1276" s="569"/>
      <c r="J1276" s="569"/>
      <c r="K1276" s="569"/>
      <c r="L1276" s="569"/>
      <c r="M1276" s="569"/>
      <c r="N1276" s="570"/>
    </row>
    <row r="1277" spans="2:14" ht="15.75" x14ac:dyDescent="0.25">
      <c r="B1277" s="29">
        <v>3</v>
      </c>
      <c r="C1277" s="572"/>
      <c r="D1277" s="348" t="s">
        <v>36</v>
      </c>
      <c r="E1277" s="145"/>
      <c r="F1277" s="145"/>
      <c r="G1277" s="349"/>
      <c r="H1277" s="103"/>
      <c r="I1277" s="103"/>
      <c r="J1277" s="149"/>
      <c r="K1277" s="148"/>
      <c r="L1277" s="149"/>
      <c r="M1277" s="148"/>
      <c r="N1277" s="62"/>
    </row>
    <row r="1278" spans="2:14" ht="24.75" x14ac:dyDescent="0.25">
      <c r="B1278" s="29"/>
      <c r="C1278" s="62"/>
      <c r="D1278" s="85" t="str">
        <f>'[1]нов паспорт'!C2151</f>
        <v>Середні витрати на реконструкцію 1 об'єкту</v>
      </c>
      <c r="E1278" s="85"/>
      <c r="F1278" s="85"/>
      <c r="G1278" s="85"/>
      <c r="H1278" s="103" t="str">
        <f>'[1]нов паспорт'!J2151</f>
        <v>грн.</v>
      </c>
      <c r="I1278" s="326" t="str">
        <f>'[1]нов паспорт'!K2151</f>
        <v>кошторисна документація</v>
      </c>
      <c r="J1278" s="104">
        <f>'[1]нов паспорт'!L2151</f>
        <v>1308188</v>
      </c>
      <c r="K1278" s="104"/>
      <c r="L1278" s="104">
        <v>0</v>
      </c>
      <c r="M1278" s="104"/>
      <c r="N1278" s="62">
        <f>L1278-J1278</f>
        <v>-1308188</v>
      </c>
    </row>
    <row r="1279" spans="2:14" ht="15" x14ac:dyDescent="0.25">
      <c r="B1279" s="62"/>
      <c r="C1279" s="121" t="s">
        <v>34</v>
      </c>
      <c r="D1279" s="121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</row>
    <row r="1280" spans="2:14" x14ac:dyDescent="0.2">
      <c r="B1280" s="568" t="s">
        <v>91</v>
      </c>
      <c r="C1280" s="569"/>
      <c r="D1280" s="569"/>
      <c r="E1280" s="569"/>
      <c r="F1280" s="569"/>
      <c r="G1280" s="569"/>
      <c r="H1280" s="569"/>
      <c r="I1280" s="569"/>
      <c r="J1280" s="569"/>
      <c r="K1280" s="569"/>
      <c r="L1280" s="569"/>
      <c r="M1280" s="569"/>
      <c r="N1280" s="570"/>
    </row>
    <row r="1281" spans="1:15" ht="15.75" x14ac:dyDescent="0.25">
      <c r="B1281" s="29">
        <v>4</v>
      </c>
      <c r="C1281" s="101"/>
      <c r="D1281" s="102" t="s">
        <v>38</v>
      </c>
      <c r="E1281" s="102"/>
      <c r="F1281" s="102"/>
      <c r="G1281" s="102"/>
      <c r="H1281" s="103"/>
      <c r="I1281" s="103"/>
      <c r="J1281" s="104"/>
      <c r="K1281" s="104"/>
      <c r="L1281" s="104"/>
      <c r="M1281" s="104"/>
      <c r="N1281" s="62"/>
    </row>
    <row r="1282" spans="1:15" ht="15.75" x14ac:dyDescent="0.25">
      <c r="B1282" s="29"/>
      <c r="C1282" s="62"/>
      <c r="D1282" s="85" t="str">
        <f>'[1]нов паспорт'!C2153</f>
        <v>Рівень готовності</v>
      </c>
      <c r="E1282" s="85"/>
      <c r="F1282" s="85"/>
      <c r="G1282" s="85"/>
      <c r="H1282" s="103" t="str">
        <f>'[1]нов паспорт'!J2153</f>
        <v>%</v>
      </c>
      <c r="I1282" s="103" t="str">
        <f>'[1]нов паспорт'!K2153</f>
        <v>х</v>
      </c>
      <c r="J1282" s="104">
        <f>'[1]нов паспорт'!L2153</f>
        <v>0</v>
      </c>
      <c r="K1282" s="104"/>
      <c r="L1282" s="104">
        <v>0</v>
      </c>
      <c r="M1282" s="104"/>
      <c r="N1282" s="62">
        <f>L1282-J1282</f>
        <v>0</v>
      </c>
    </row>
    <row r="1283" spans="1:15" ht="15" x14ac:dyDescent="0.25">
      <c r="B1283" s="62"/>
      <c r="C1283" s="121" t="s">
        <v>34</v>
      </c>
      <c r="D1283" s="121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</row>
    <row r="1284" spans="1:15" x14ac:dyDescent="0.2">
      <c r="B1284" s="568" t="s">
        <v>91</v>
      </c>
      <c r="C1284" s="569"/>
      <c r="D1284" s="569"/>
      <c r="E1284" s="569"/>
      <c r="F1284" s="569"/>
      <c r="G1284" s="569"/>
      <c r="H1284" s="569"/>
      <c r="I1284" s="569"/>
      <c r="J1284" s="569"/>
      <c r="K1284" s="569"/>
      <c r="L1284" s="569"/>
      <c r="M1284" s="569"/>
      <c r="N1284" s="570"/>
    </row>
    <row r="1285" spans="1:15" ht="15" x14ac:dyDescent="0.25">
      <c r="B1285" s="2"/>
      <c r="C1285" s="576"/>
      <c r="D1285" s="576"/>
      <c r="E1285" s="576"/>
      <c r="F1285" s="576"/>
      <c r="G1285" s="576"/>
      <c r="H1285" s="576"/>
      <c r="I1285" s="576"/>
      <c r="J1285" s="576"/>
      <c r="K1285" s="576"/>
      <c r="L1285" s="576"/>
      <c r="M1285" s="576"/>
      <c r="N1285" s="576"/>
    </row>
    <row r="1286" spans="1:15" ht="15.75" x14ac:dyDescent="0.25">
      <c r="C1286" s="67" t="s">
        <v>42</v>
      </c>
      <c r="D1286" s="67"/>
      <c r="E1286" s="67"/>
      <c r="F1286" s="67"/>
      <c r="G1286" s="67"/>
      <c r="H1286" s="67"/>
      <c r="I1286" s="67"/>
      <c r="J1286" s="67"/>
      <c r="K1286" s="67"/>
      <c r="L1286" s="67"/>
      <c r="M1286" s="67"/>
      <c r="N1286" s="67"/>
      <c r="O1286" s="2"/>
    </row>
    <row r="1287" spans="1:15" ht="15.75" x14ac:dyDescent="0.25">
      <c r="C1287" s="33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170" t="s">
        <v>10</v>
      </c>
      <c r="O1287" s="2"/>
    </row>
    <row r="1288" spans="1:15" ht="15" x14ac:dyDescent="0.2">
      <c r="A1288" s="171" t="s">
        <v>43</v>
      </c>
      <c r="B1288" s="172" t="s">
        <v>44</v>
      </c>
      <c r="C1288" s="89" t="s">
        <v>19</v>
      </c>
      <c r="D1288" s="173" t="s">
        <v>45</v>
      </c>
      <c r="E1288" s="174"/>
      <c r="F1288" s="175"/>
      <c r="G1288" s="176" t="s">
        <v>46</v>
      </c>
      <c r="H1288" s="174"/>
      <c r="I1288" s="175"/>
      <c r="J1288" s="176" t="s">
        <v>47</v>
      </c>
      <c r="K1288" s="174"/>
      <c r="L1288" s="175"/>
      <c r="M1288" s="176" t="s">
        <v>48</v>
      </c>
      <c r="N1288" s="174"/>
      <c r="O1288" s="175"/>
    </row>
    <row r="1289" spans="1:15" ht="45" x14ac:dyDescent="0.2">
      <c r="A1289" s="177"/>
      <c r="B1289" s="178"/>
      <c r="C1289" s="91"/>
      <c r="D1289" s="179" t="s">
        <v>14</v>
      </c>
      <c r="E1289" s="179" t="s">
        <v>15</v>
      </c>
      <c r="F1289" s="179" t="s">
        <v>16</v>
      </c>
      <c r="G1289" s="179" t="s">
        <v>14</v>
      </c>
      <c r="H1289" s="179" t="s">
        <v>15</v>
      </c>
      <c r="I1289" s="179" t="s">
        <v>16</v>
      </c>
      <c r="J1289" s="179" t="s">
        <v>14</v>
      </c>
      <c r="K1289" s="179" t="s">
        <v>15</v>
      </c>
      <c r="L1289" s="179" t="s">
        <v>16</v>
      </c>
      <c r="M1289" s="180" t="s">
        <v>14</v>
      </c>
      <c r="N1289" s="180" t="s">
        <v>15</v>
      </c>
      <c r="O1289" s="180" t="s">
        <v>16</v>
      </c>
    </row>
    <row r="1290" spans="1:15" ht="15.75" x14ac:dyDescent="0.25">
      <c r="A1290" s="181">
        <v>1</v>
      </c>
      <c r="B1290" s="181">
        <v>2</v>
      </c>
      <c r="C1290" s="27">
        <v>3</v>
      </c>
      <c r="D1290" s="181">
        <v>4</v>
      </c>
      <c r="E1290" s="181">
        <v>5</v>
      </c>
      <c r="F1290" s="181">
        <v>6</v>
      </c>
      <c r="G1290" s="181">
        <v>7</v>
      </c>
      <c r="H1290" s="181">
        <v>8</v>
      </c>
      <c r="I1290" s="181">
        <v>9</v>
      </c>
      <c r="J1290" s="181">
        <v>10</v>
      </c>
      <c r="K1290" s="27">
        <v>11</v>
      </c>
      <c r="L1290" s="182">
        <v>12</v>
      </c>
      <c r="M1290" s="83">
        <v>13</v>
      </c>
      <c r="N1290" s="83">
        <v>14</v>
      </c>
      <c r="O1290" s="83">
        <v>15</v>
      </c>
    </row>
    <row r="1291" spans="1:15" ht="15.75" x14ac:dyDescent="0.25">
      <c r="A1291" s="27"/>
      <c r="B1291" s="183" t="s">
        <v>49</v>
      </c>
      <c r="C1291" s="83"/>
      <c r="D1291" s="26"/>
      <c r="E1291" s="27"/>
      <c r="F1291" s="27"/>
      <c r="G1291" s="27"/>
      <c r="H1291" s="27"/>
      <c r="I1291" s="27"/>
      <c r="J1291" s="27"/>
      <c r="K1291" s="27"/>
      <c r="L1291" s="183"/>
      <c r="M1291" s="83"/>
      <c r="N1291" s="83"/>
      <c r="O1291" s="83"/>
    </row>
    <row r="1292" spans="1:15" ht="30" x14ac:dyDescent="0.25">
      <c r="A1292" s="27"/>
      <c r="B1292" s="577" t="s">
        <v>50</v>
      </c>
      <c r="C1292" s="62"/>
      <c r="D1292" s="26"/>
      <c r="E1292" s="185"/>
      <c r="F1292" s="27"/>
      <c r="G1292" s="185"/>
      <c r="H1292" s="27"/>
      <c r="I1292" s="27"/>
      <c r="J1292" s="27"/>
      <c r="K1292" s="27"/>
      <c r="L1292" s="183"/>
      <c r="M1292" s="83"/>
      <c r="N1292" s="83"/>
      <c r="O1292" s="62"/>
    </row>
    <row r="1293" spans="1:15" ht="30" x14ac:dyDescent="0.25">
      <c r="A1293" s="181"/>
      <c r="B1293" s="578" t="s">
        <v>51</v>
      </c>
      <c r="C1293" s="62"/>
      <c r="D1293" s="115"/>
      <c r="E1293" s="119"/>
      <c r="F1293" s="181"/>
      <c r="G1293" s="119"/>
      <c r="H1293" s="181"/>
      <c r="I1293" s="181"/>
      <c r="J1293" s="181"/>
      <c r="K1293" s="181"/>
      <c r="L1293" s="182"/>
      <c r="M1293" s="83"/>
      <c r="N1293" s="83"/>
      <c r="O1293" s="62"/>
    </row>
    <row r="1294" spans="1:15" ht="45" x14ac:dyDescent="0.25">
      <c r="A1294" s="27"/>
      <c r="B1294" s="577" t="s">
        <v>52</v>
      </c>
      <c r="C1294" s="62"/>
      <c r="D1294" s="187" t="s">
        <v>53</v>
      </c>
      <c r="E1294" s="185"/>
      <c r="F1294" s="27"/>
      <c r="G1294" s="187" t="s">
        <v>53</v>
      </c>
      <c r="H1294" s="27"/>
      <c r="I1294" s="27"/>
      <c r="J1294" s="187" t="s">
        <v>53</v>
      </c>
      <c r="K1294" s="27"/>
      <c r="L1294" s="183"/>
      <c r="M1294" s="187" t="s">
        <v>53</v>
      </c>
      <c r="N1294" s="83"/>
      <c r="O1294" s="62"/>
    </row>
    <row r="1295" spans="1:15" ht="15.75" x14ac:dyDescent="0.25">
      <c r="A1295" s="83"/>
      <c r="B1295" s="184" t="s">
        <v>27</v>
      </c>
      <c r="C1295" s="188"/>
      <c r="D1295" s="189"/>
      <c r="E1295" s="190"/>
      <c r="F1295" s="191"/>
      <c r="G1295" s="191"/>
      <c r="H1295" s="191"/>
      <c r="I1295" s="191"/>
      <c r="J1295" s="191"/>
      <c r="K1295" s="191"/>
      <c r="L1295" s="192"/>
      <c r="M1295" s="191"/>
      <c r="N1295" s="191"/>
      <c r="O1295" s="188"/>
    </row>
    <row r="1296" spans="1:15" ht="15.75" x14ac:dyDescent="0.25">
      <c r="A1296" s="87"/>
      <c r="B1296" s="85" t="s">
        <v>54</v>
      </c>
      <c r="C1296" s="85"/>
      <c r="D1296" s="85"/>
      <c r="E1296" s="85"/>
      <c r="F1296" s="85"/>
      <c r="G1296" s="85"/>
      <c r="H1296" s="85"/>
      <c r="I1296" s="85"/>
      <c r="J1296" s="85"/>
      <c r="K1296" s="85"/>
      <c r="L1296" s="85"/>
      <c r="M1296" s="85"/>
      <c r="N1296" s="85"/>
      <c r="O1296" s="85"/>
    </row>
    <row r="1297" spans="1:15" ht="15.75" x14ac:dyDescent="0.25">
      <c r="A1297" s="193"/>
      <c r="B1297" s="194" t="s">
        <v>55</v>
      </c>
      <c r="C1297" s="132"/>
      <c r="D1297" s="195"/>
      <c r="E1297" s="196"/>
      <c r="F1297" s="193"/>
      <c r="G1297" s="197"/>
      <c r="H1297" s="193"/>
      <c r="I1297" s="193"/>
      <c r="J1297" s="193"/>
      <c r="K1297" s="193"/>
      <c r="L1297" s="153"/>
      <c r="M1297" s="198"/>
      <c r="N1297" s="198"/>
      <c r="O1297" s="132"/>
    </row>
    <row r="1298" spans="1:15" ht="15.75" x14ac:dyDescent="0.25">
      <c r="A1298" s="181"/>
      <c r="B1298" s="186" t="s">
        <v>27</v>
      </c>
      <c r="C1298" s="62"/>
      <c r="D1298" s="115"/>
      <c r="E1298" s="119"/>
      <c r="F1298" s="181"/>
      <c r="G1298" s="119"/>
      <c r="H1298" s="181"/>
      <c r="I1298" s="181"/>
      <c r="J1298" s="181"/>
      <c r="K1298" s="181"/>
      <c r="L1298" s="182"/>
      <c r="M1298" s="83"/>
      <c r="N1298" s="83"/>
      <c r="O1298" s="62"/>
    </row>
    <row r="1299" spans="1:15" ht="15.75" x14ac:dyDescent="0.25">
      <c r="A1299" s="181"/>
      <c r="B1299" s="186" t="s">
        <v>56</v>
      </c>
      <c r="C1299" s="62"/>
      <c r="D1299" s="115"/>
      <c r="E1299" s="119"/>
      <c r="F1299" s="181"/>
      <c r="G1299" s="119"/>
      <c r="H1299" s="181"/>
      <c r="I1299" s="181"/>
      <c r="J1299" s="181"/>
      <c r="K1299" s="181"/>
      <c r="L1299" s="182"/>
      <c r="M1299" s="83"/>
      <c r="N1299" s="83"/>
      <c r="O1299" s="62"/>
    </row>
    <row r="1300" spans="1:15" ht="15.75" x14ac:dyDescent="0.25">
      <c r="A1300" s="87"/>
      <c r="B1300" s="199"/>
      <c r="C1300" s="200" t="s">
        <v>57</v>
      </c>
      <c r="D1300" s="201"/>
      <c r="E1300" s="201"/>
      <c r="F1300" s="201"/>
      <c r="G1300" s="201"/>
      <c r="H1300" s="201"/>
      <c r="I1300" s="201"/>
      <c r="J1300" s="201"/>
      <c r="K1300" s="201"/>
      <c r="L1300" s="201"/>
      <c r="M1300" s="201"/>
      <c r="N1300" s="201"/>
      <c r="O1300" s="14"/>
    </row>
    <row r="1301" spans="1:15" ht="22.5" x14ac:dyDescent="0.3">
      <c r="A1301" s="87"/>
      <c r="B1301" s="199"/>
      <c r="C1301" s="202" t="s">
        <v>58</v>
      </c>
      <c r="D1301" s="202"/>
      <c r="E1301" s="202"/>
      <c r="F1301" s="202"/>
      <c r="G1301" s="202"/>
      <c r="H1301" s="202"/>
      <c r="I1301" s="202"/>
      <c r="J1301" s="202"/>
      <c r="K1301" s="202"/>
      <c r="L1301" s="202"/>
      <c r="M1301" s="202"/>
      <c r="N1301" s="202"/>
      <c r="O1301" s="14"/>
    </row>
    <row r="1302" spans="1:15" ht="18.75" x14ac:dyDescent="0.25">
      <c r="C1302" s="200" t="s">
        <v>59</v>
      </c>
      <c r="D1302" s="200"/>
      <c r="E1302" s="200"/>
      <c r="F1302" s="200"/>
      <c r="G1302" s="200"/>
      <c r="H1302" s="200"/>
      <c r="I1302" s="200"/>
      <c r="J1302" s="200"/>
      <c r="K1302" s="200"/>
      <c r="L1302" s="200"/>
      <c r="M1302" s="200"/>
      <c r="N1302" s="200"/>
      <c r="O1302" s="2"/>
    </row>
    <row r="1303" spans="1:15" ht="18.75" x14ac:dyDescent="0.25">
      <c r="C1303" s="203"/>
      <c r="D1303" s="203"/>
      <c r="E1303" s="203"/>
      <c r="F1303" s="203"/>
      <c r="G1303" s="203"/>
      <c r="H1303" s="203"/>
      <c r="I1303" s="203"/>
      <c r="J1303" s="203"/>
      <c r="K1303" s="203"/>
      <c r="L1303" s="203"/>
      <c r="M1303" s="203"/>
      <c r="N1303" s="203"/>
      <c r="O1303" s="2"/>
    </row>
    <row r="1304" spans="1:15" ht="18.75" x14ac:dyDescent="0.25">
      <c r="C1304" s="204" t="s">
        <v>60</v>
      </c>
      <c r="E1304" s="205"/>
      <c r="F1304" s="205"/>
      <c r="G1304" s="205"/>
      <c r="H1304" s="205"/>
      <c r="I1304" s="205"/>
      <c r="J1304" s="205" t="s">
        <v>61</v>
      </c>
      <c r="K1304" s="205"/>
      <c r="L1304" s="203"/>
      <c r="M1304" s="203"/>
      <c r="N1304" s="203"/>
      <c r="O1304" s="2"/>
    </row>
    <row r="1305" spans="1:15" ht="18.75" x14ac:dyDescent="0.25">
      <c r="C1305" s="206"/>
      <c r="D1305" s="207"/>
      <c r="E1305" s="206"/>
      <c r="G1305" t="s">
        <v>62</v>
      </c>
      <c r="H1305" s="206"/>
      <c r="I1305" s="206"/>
      <c r="J1305" t="s">
        <v>63</v>
      </c>
      <c r="L1305" s="203"/>
      <c r="M1305" s="203"/>
      <c r="N1305" s="203"/>
      <c r="O1305" s="2"/>
    </row>
    <row r="1306" spans="1:15" ht="18.75" x14ac:dyDescent="0.25">
      <c r="C1306" s="206"/>
      <c r="D1306" s="207"/>
      <c r="E1306" s="206"/>
      <c r="H1306" s="206"/>
      <c r="I1306" s="206"/>
      <c r="M1306" s="203"/>
      <c r="N1306" s="203"/>
      <c r="O1306" s="2"/>
    </row>
    <row r="1307" spans="1:15" ht="18.75" x14ac:dyDescent="0.25">
      <c r="C1307" s="206"/>
      <c r="D1307" s="207"/>
      <c r="E1307" s="206"/>
      <c r="H1307" s="206"/>
      <c r="I1307" s="206"/>
      <c r="M1307" s="203"/>
      <c r="N1307" s="203"/>
      <c r="O1307" s="2"/>
    </row>
    <row r="1308" spans="1:15" ht="18.75" x14ac:dyDescent="0.25">
      <c r="C1308" s="206" t="s">
        <v>64</v>
      </c>
      <c r="D1308" s="207"/>
      <c r="E1308" s="205"/>
      <c r="F1308" s="205"/>
      <c r="G1308" s="205"/>
      <c r="H1308" s="205"/>
      <c r="I1308" s="205"/>
      <c r="J1308" s="205" t="s">
        <v>65</v>
      </c>
      <c r="K1308" s="205"/>
      <c r="M1308" s="203"/>
      <c r="N1308" s="203"/>
      <c r="O1308" s="2"/>
    </row>
    <row r="1309" spans="1:15" ht="18.75" x14ac:dyDescent="0.25">
      <c r="C1309" s="206"/>
      <c r="D1309" s="207"/>
      <c r="E1309" s="206"/>
      <c r="G1309" t="s">
        <v>62</v>
      </c>
      <c r="H1309" s="206"/>
      <c r="I1309" s="206"/>
      <c r="J1309" t="s">
        <v>63</v>
      </c>
      <c r="M1309" s="523"/>
      <c r="N1309" s="523"/>
    </row>
    <row r="1310" spans="1:15" ht="38.25" customHeight="1" x14ac:dyDescent="0.2">
      <c r="B1310" s="2"/>
      <c r="C1310" s="2"/>
      <c r="D1310" s="2"/>
      <c r="E1310" s="2"/>
      <c r="F1310" s="2"/>
      <c r="G1310" s="2"/>
      <c r="H1310" s="2"/>
      <c r="I1310" s="2"/>
      <c r="J1310" s="331" t="str">
        <f>$J$1</f>
        <v>ЗАТВЕРДЖЕНО                                                             Наказ Міністерства фінансів України 26.09.2014 N 836</v>
      </c>
      <c r="K1310" s="331"/>
      <c r="L1310" s="331"/>
      <c r="M1310" s="331"/>
      <c r="N1310" s="331"/>
      <c r="O1310" s="2"/>
    </row>
    <row r="1311" spans="1:15" ht="17.25" x14ac:dyDescent="0.25">
      <c r="B1311" s="2"/>
      <c r="C1311" s="2"/>
      <c r="D1311" s="2"/>
      <c r="E1311" s="2"/>
      <c r="F1311" s="3" t="s">
        <v>1</v>
      </c>
      <c r="G1311" s="2"/>
      <c r="H1311" s="2"/>
      <c r="I1311" s="2"/>
      <c r="J1311" s="2"/>
      <c r="K1311" s="2"/>
      <c r="L1311" s="2"/>
      <c r="M1311" s="2"/>
      <c r="N1311" s="2"/>
      <c r="O1311" s="2"/>
    </row>
    <row r="1312" spans="1:15" ht="15.75" customHeight="1" x14ac:dyDescent="0.25">
      <c r="B1312" s="2"/>
      <c r="C1312" s="4" t="str">
        <f>$C$3</f>
        <v>про виконання паспорта бюджетної програми місцевого бюджету станом на _01.01.2019_ року</v>
      </c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2"/>
    </row>
    <row r="1313" spans="2:15" ht="15.75" x14ac:dyDescent="0.25">
      <c r="B1313" s="2"/>
      <c r="C1313" s="5">
        <v>1</v>
      </c>
      <c r="D1313" s="6" t="str">
        <f>'[1]нов паспорт'!B2193</f>
        <v>О600000</v>
      </c>
      <c r="E1313" s="7" t="s">
        <v>3</v>
      </c>
      <c r="F1313" s="8"/>
      <c r="G1313" s="7"/>
      <c r="H1313" s="7"/>
      <c r="I1313" s="7"/>
      <c r="J1313" s="7"/>
      <c r="K1313" s="9"/>
      <c r="L1313" s="9"/>
      <c r="M1313" s="9"/>
      <c r="N1313" s="2"/>
      <c r="O1313" s="2"/>
    </row>
    <row r="1314" spans="2:15" ht="15.75" x14ac:dyDescent="0.25">
      <c r="B1314" s="2"/>
      <c r="C1314" s="5"/>
      <c r="D1314" s="10" t="s">
        <v>4</v>
      </c>
      <c r="E1314" s="11" t="s">
        <v>5</v>
      </c>
      <c r="F1314" s="11"/>
      <c r="G1314" s="5"/>
      <c r="H1314" s="2"/>
      <c r="I1314" s="2"/>
      <c r="J1314" s="2"/>
      <c r="K1314" s="2"/>
      <c r="L1314" s="2"/>
      <c r="M1314" s="2"/>
      <c r="N1314" s="2"/>
      <c r="O1314" s="2"/>
    </row>
    <row r="1315" spans="2:15" ht="15.75" x14ac:dyDescent="0.25">
      <c r="B1315" s="2"/>
      <c r="C1315" s="5">
        <v>2</v>
      </c>
      <c r="D1315" s="6" t="str">
        <f>'[1]нов паспорт'!B2196</f>
        <v>О610000</v>
      </c>
      <c r="E1315" s="7" t="s">
        <v>3</v>
      </c>
      <c r="F1315" s="8"/>
      <c r="G1315" s="7"/>
      <c r="H1315" s="7"/>
      <c r="I1315" s="7"/>
      <c r="J1315" s="7"/>
      <c r="K1315" s="9"/>
      <c r="L1315" s="2"/>
      <c r="M1315" s="2"/>
      <c r="N1315" s="2"/>
      <c r="O1315" s="2"/>
    </row>
    <row r="1316" spans="2:15" ht="15.75" x14ac:dyDescent="0.25">
      <c r="C1316" s="5"/>
      <c r="D1316" s="10" t="s">
        <v>4</v>
      </c>
      <c r="E1316" s="11" t="s">
        <v>6</v>
      </c>
      <c r="F1316" s="11"/>
      <c r="G1316" s="5"/>
      <c r="H1316" s="2"/>
      <c r="I1316" s="2"/>
      <c r="J1316" s="2"/>
      <c r="K1316" s="2"/>
      <c r="L1316" s="2"/>
      <c r="M1316" s="2"/>
      <c r="N1316" s="2"/>
      <c r="O1316" s="2"/>
    </row>
    <row r="1317" spans="2:15" ht="27" customHeight="1" x14ac:dyDescent="0.25">
      <c r="C1317" s="5">
        <v>3</v>
      </c>
      <c r="D1317" s="6" t="str">
        <f>'[1]нов паспорт'!B2199</f>
        <v>О617640</v>
      </c>
      <c r="E1317" s="524" t="str">
        <f>'[1]нов паспорт'!D2199</f>
        <v>0470</v>
      </c>
      <c r="F1317" s="214" t="str">
        <f>'[1]нов паспорт'!E2199</f>
        <v>Заходи з енергозбереження</v>
      </c>
      <c r="G1317" s="214"/>
      <c r="H1317" s="214"/>
      <c r="I1317" s="214"/>
      <c r="J1317" s="214"/>
      <c r="K1317" s="214"/>
      <c r="L1317" s="214"/>
      <c r="M1317" s="214"/>
      <c r="N1317" s="214"/>
      <c r="O1317" s="215"/>
    </row>
    <row r="1318" spans="2:15" ht="15.75" x14ac:dyDescent="0.25">
      <c r="C1318" s="5"/>
      <c r="D1318" s="13" t="s">
        <v>4</v>
      </c>
      <c r="E1318" s="14" t="s">
        <v>7</v>
      </c>
      <c r="F1318" s="217" t="s">
        <v>8</v>
      </c>
      <c r="G1318" s="217"/>
      <c r="H1318" s="217"/>
      <c r="I1318" s="2"/>
      <c r="J1318" s="2"/>
      <c r="K1318" s="2"/>
      <c r="L1318" s="2"/>
      <c r="M1318" s="2"/>
      <c r="N1318" s="2"/>
      <c r="O1318" s="2"/>
    </row>
    <row r="1319" spans="2:15" ht="15.75" x14ac:dyDescent="0.25">
      <c r="C1319" s="5"/>
      <c r="D1319" s="13"/>
      <c r="E1319" s="14"/>
      <c r="F1319" s="16"/>
      <c r="G1319" s="16"/>
      <c r="H1319" s="16"/>
      <c r="I1319" s="2"/>
      <c r="J1319" s="2"/>
      <c r="K1319" s="2"/>
      <c r="L1319" s="2"/>
      <c r="M1319" s="2"/>
      <c r="N1319" s="2"/>
      <c r="O1319" s="2"/>
    </row>
    <row r="1320" spans="2:15" ht="15.75" x14ac:dyDescent="0.25">
      <c r="C1320" s="5" t="s">
        <v>9</v>
      </c>
      <c r="D1320" s="5"/>
      <c r="E1320" s="5"/>
      <c r="F1320" s="5"/>
      <c r="G1320" s="5"/>
      <c r="H1320" s="2"/>
      <c r="I1320" s="2"/>
      <c r="J1320" s="2"/>
      <c r="K1320" s="2"/>
      <c r="L1320" s="2"/>
      <c r="M1320" s="2"/>
      <c r="N1320" s="2"/>
      <c r="O1320" s="2"/>
    </row>
    <row r="1321" spans="2:15" ht="15.75" x14ac:dyDescent="0.25">
      <c r="C1321" s="2"/>
      <c r="D1321" s="17"/>
      <c r="E1321" s="17"/>
      <c r="F1321" s="17"/>
      <c r="G1321" s="17"/>
      <c r="H1321" s="2"/>
      <c r="I1321" s="2"/>
      <c r="J1321" s="2"/>
      <c r="K1321" s="2"/>
      <c r="L1321" s="2"/>
      <c r="M1321" s="2"/>
      <c r="N1321" s="18" t="s">
        <v>10</v>
      </c>
      <c r="O1321" s="2"/>
    </row>
    <row r="1322" spans="2:15" ht="32.25" customHeight="1" x14ac:dyDescent="0.2">
      <c r="C1322" s="19" t="s">
        <v>11</v>
      </c>
      <c r="D1322" s="19"/>
      <c r="E1322" s="19"/>
      <c r="F1322" s="19"/>
      <c r="G1322" s="19"/>
      <c r="H1322" s="19"/>
      <c r="I1322" s="19" t="s">
        <v>12</v>
      </c>
      <c r="J1322" s="19"/>
      <c r="K1322" s="19"/>
      <c r="L1322" s="19" t="s">
        <v>13</v>
      </c>
      <c r="M1322" s="19"/>
      <c r="N1322" s="19"/>
      <c r="O1322" s="2"/>
    </row>
    <row r="1323" spans="2:15" ht="24" x14ac:dyDescent="0.2">
      <c r="C1323" s="21" t="s">
        <v>14</v>
      </c>
      <c r="D1323" s="21"/>
      <c r="E1323" s="21" t="s">
        <v>15</v>
      </c>
      <c r="F1323" s="21"/>
      <c r="G1323" s="21" t="s">
        <v>16</v>
      </c>
      <c r="H1323" s="21"/>
      <c r="I1323" s="22" t="s">
        <v>14</v>
      </c>
      <c r="J1323" s="23" t="s">
        <v>15</v>
      </c>
      <c r="K1323" s="23" t="s">
        <v>16</v>
      </c>
      <c r="L1323" s="23" t="s">
        <v>14</v>
      </c>
      <c r="M1323" s="23" t="s">
        <v>15</v>
      </c>
      <c r="N1323" s="24" t="s">
        <v>16</v>
      </c>
      <c r="O1323" s="2"/>
    </row>
    <row r="1324" spans="2:15" ht="15.75" x14ac:dyDescent="0.25">
      <c r="C1324" s="25">
        <v>1</v>
      </c>
      <c r="D1324" s="25"/>
      <c r="E1324" s="25">
        <v>2</v>
      </c>
      <c r="F1324" s="25"/>
      <c r="G1324" s="25">
        <v>3</v>
      </c>
      <c r="H1324" s="25"/>
      <c r="I1324" s="26">
        <v>4</v>
      </c>
      <c r="J1324" s="27">
        <v>5</v>
      </c>
      <c r="K1324" s="27">
        <v>6</v>
      </c>
      <c r="L1324" s="27">
        <v>7</v>
      </c>
      <c r="M1324" s="27">
        <v>8</v>
      </c>
      <c r="N1324" s="27">
        <v>9</v>
      </c>
      <c r="O1324" s="2"/>
    </row>
    <row r="1325" spans="2:15" ht="22.5" customHeight="1" x14ac:dyDescent="0.25">
      <c r="C1325" s="28">
        <f>'[1]нов паспорт'!K2228</f>
        <v>0</v>
      </c>
      <c r="D1325" s="28"/>
      <c r="E1325" s="28">
        <f>'[1]нов паспорт'!L2228</f>
        <v>13721</v>
      </c>
      <c r="F1325" s="28"/>
      <c r="G1325" s="28">
        <f>C1325+E1325</f>
        <v>13721</v>
      </c>
      <c r="H1325" s="28"/>
      <c r="I1325" s="63">
        <v>0</v>
      </c>
      <c r="J1325" s="63">
        <v>0</v>
      </c>
      <c r="K1325" s="63">
        <f>I1325+J1325</f>
        <v>0</v>
      </c>
      <c r="L1325" s="63">
        <f>I1325-C1325</f>
        <v>0</v>
      </c>
      <c r="M1325" s="63">
        <f>J1325-E1325</f>
        <v>-13721</v>
      </c>
      <c r="N1325" s="63">
        <f>K1325-G1325</f>
        <v>-13721</v>
      </c>
      <c r="O1325" s="2"/>
    </row>
    <row r="1326" spans="2:15" ht="15.75" x14ac:dyDescent="0.25">
      <c r="C1326" s="31"/>
      <c r="D1326" s="31"/>
      <c r="E1326" s="31"/>
      <c r="F1326" s="31"/>
      <c r="G1326" s="31"/>
      <c r="H1326" s="31"/>
      <c r="I1326" s="14"/>
      <c r="J1326" s="14"/>
      <c r="K1326" s="14"/>
      <c r="L1326" s="14"/>
      <c r="M1326" s="14"/>
      <c r="N1326" s="14"/>
      <c r="O1326" s="2"/>
    </row>
    <row r="1327" spans="2:15" ht="15.75" x14ac:dyDescent="0.25">
      <c r="C1327" s="32" t="s">
        <v>17</v>
      </c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2"/>
      <c r="O1327" s="2"/>
    </row>
    <row r="1328" spans="2:15" ht="15.75" x14ac:dyDescent="0.25">
      <c r="C1328" s="563"/>
      <c r="N1328" s="564" t="s">
        <v>10</v>
      </c>
      <c r="O1328" s="2"/>
    </row>
    <row r="1329" spans="1:15" ht="39.75" customHeight="1" x14ac:dyDescent="0.2">
      <c r="A1329" s="35" t="s">
        <v>18</v>
      </c>
      <c r="B1329" s="36" t="s">
        <v>19</v>
      </c>
      <c r="C1329" s="37" t="s">
        <v>20</v>
      </c>
      <c r="D1329" s="38" t="s">
        <v>21</v>
      </c>
      <c r="E1329" s="38"/>
      <c r="F1329" s="39" t="s">
        <v>22</v>
      </c>
      <c r="G1329" s="40"/>
      <c r="H1329" s="41"/>
      <c r="I1329" s="39" t="s">
        <v>23</v>
      </c>
      <c r="J1329" s="40"/>
      <c r="K1329" s="41"/>
      <c r="L1329" s="42" t="s">
        <v>13</v>
      </c>
      <c r="M1329" s="42"/>
      <c r="N1329" s="42"/>
      <c r="O1329" s="2"/>
    </row>
    <row r="1330" spans="1:15" ht="24" x14ac:dyDescent="0.2">
      <c r="A1330" s="35"/>
      <c r="B1330" s="36"/>
      <c r="C1330" s="37"/>
      <c r="D1330" s="38"/>
      <c r="E1330" s="38"/>
      <c r="F1330" s="43" t="s">
        <v>14</v>
      </c>
      <c r="G1330" s="43" t="s">
        <v>15</v>
      </c>
      <c r="H1330" s="43" t="s">
        <v>16</v>
      </c>
      <c r="I1330" s="43" t="s">
        <v>14</v>
      </c>
      <c r="J1330" s="43" t="s">
        <v>15</v>
      </c>
      <c r="K1330" s="43" t="s">
        <v>16</v>
      </c>
      <c r="L1330" s="43" t="s">
        <v>14</v>
      </c>
      <c r="M1330" s="43" t="s">
        <v>15</v>
      </c>
      <c r="N1330" s="43" t="s">
        <v>16</v>
      </c>
      <c r="O1330" s="2"/>
    </row>
    <row r="1331" spans="1:15" ht="25.5" customHeight="1" x14ac:dyDescent="0.2">
      <c r="A1331" s="44">
        <v>1</v>
      </c>
      <c r="B1331" s="45">
        <v>2</v>
      </c>
      <c r="C1331" s="46">
        <v>3</v>
      </c>
      <c r="D1331" s="47">
        <v>4</v>
      </c>
      <c r="E1331" s="47"/>
      <c r="F1331" s="46">
        <v>5</v>
      </c>
      <c r="G1331" s="44">
        <v>6</v>
      </c>
      <c r="H1331" s="46">
        <v>7</v>
      </c>
      <c r="I1331" s="44">
        <v>8</v>
      </c>
      <c r="J1331" s="46">
        <v>9</v>
      </c>
      <c r="K1331" s="44">
        <v>10</v>
      </c>
      <c r="L1331" s="46">
        <v>11</v>
      </c>
      <c r="M1331" s="44">
        <v>12</v>
      </c>
      <c r="N1331" s="46">
        <v>13</v>
      </c>
      <c r="O1331" s="2"/>
    </row>
    <row r="1332" spans="1:15" ht="50.25" customHeight="1" x14ac:dyDescent="0.25">
      <c r="A1332" s="48">
        <v>1</v>
      </c>
      <c r="B1332" s="49" t="str">
        <f>D1317</f>
        <v>О617640</v>
      </c>
      <c r="C1332" s="528" t="str">
        <f>E1317</f>
        <v>0470</v>
      </c>
      <c r="D1332" s="579" t="str">
        <f>'[1]нов паспорт'!D2228:J2228</f>
        <v>Здійснення заходів з енергозбереження</v>
      </c>
      <c r="E1332" s="580"/>
      <c r="F1332" s="53">
        <f>'[1]нов паспорт'!K2228</f>
        <v>0</v>
      </c>
      <c r="G1332" s="53">
        <f>'[1]нов паспорт'!L2228</f>
        <v>13721</v>
      </c>
      <c r="H1332" s="53">
        <f>F1332+G1332</f>
        <v>13721</v>
      </c>
      <c r="I1332" s="54">
        <v>0</v>
      </c>
      <c r="J1332" s="54">
        <v>0</v>
      </c>
      <c r="K1332" s="53">
        <f>I1332+J1332</f>
        <v>0</v>
      </c>
      <c r="L1332" s="312">
        <f>I1332-F1332</f>
        <v>0</v>
      </c>
      <c r="M1332" s="312">
        <f>J1332-G1332</f>
        <v>-13721</v>
      </c>
      <c r="N1332" s="312">
        <f>L1332+M1332</f>
        <v>-13721</v>
      </c>
      <c r="O1332" s="2"/>
    </row>
    <row r="1333" spans="1:15" ht="52.5" hidden="1" customHeight="1" x14ac:dyDescent="0.25">
      <c r="A1333" s="48">
        <v>2</v>
      </c>
      <c r="B1333" s="49" t="str">
        <f>B1332</f>
        <v>О617640</v>
      </c>
      <c r="C1333" s="49" t="str">
        <f>C1332</f>
        <v>0470</v>
      </c>
      <c r="D1333" s="51"/>
      <c r="E1333" s="52"/>
      <c r="F1333" s="53"/>
      <c r="G1333" s="53"/>
      <c r="H1333" s="82">
        <f>SUM(F1333:G1333)</f>
        <v>0</v>
      </c>
      <c r="I1333" s="30"/>
      <c r="J1333" s="30"/>
      <c r="K1333" s="54">
        <f>I1333</f>
        <v>0</v>
      </c>
      <c r="L1333" s="312">
        <f>I1333-F1333</f>
        <v>0</v>
      </c>
      <c r="M1333" s="312">
        <f>J1333-G1333</f>
        <v>0</v>
      </c>
      <c r="N1333" s="100">
        <f>K1333-H1333</f>
        <v>0</v>
      </c>
      <c r="O1333" s="2"/>
    </row>
    <row r="1334" spans="1:15" ht="21.75" customHeight="1" x14ac:dyDescent="0.25">
      <c r="A1334" s="48"/>
      <c r="B1334" s="48"/>
      <c r="C1334" s="83"/>
      <c r="D1334" s="65" t="s">
        <v>16</v>
      </c>
      <c r="E1334" s="65"/>
      <c r="F1334" s="54">
        <f t="shared" ref="F1334:N1334" si="27">SUM(F1332:F1333)</f>
        <v>0</v>
      </c>
      <c r="G1334" s="54">
        <f t="shared" si="27"/>
        <v>13721</v>
      </c>
      <c r="H1334" s="54">
        <f t="shared" si="27"/>
        <v>13721</v>
      </c>
      <c r="I1334" s="54">
        <f t="shared" si="27"/>
        <v>0</v>
      </c>
      <c r="J1334" s="54">
        <f t="shared" si="27"/>
        <v>0</v>
      </c>
      <c r="K1334" s="54">
        <f t="shared" si="27"/>
        <v>0</v>
      </c>
      <c r="L1334" s="54">
        <f t="shared" si="27"/>
        <v>0</v>
      </c>
      <c r="M1334" s="54">
        <f t="shared" si="27"/>
        <v>-13721</v>
      </c>
      <c r="N1334" s="54">
        <f t="shared" si="27"/>
        <v>-13721</v>
      </c>
      <c r="O1334" s="2"/>
    </row>
    <row r="1335" spans="1:15" ht="18.75" x14ac:dyDescent="0.25">
      <c r="C1335" s="66"/>
      <c r="D1335" s="66"/>
      <c r="E1335" s="66"/>
      <c r="F1335" s="66"/>
      <c r="G1335" s="66"/>
      <c r="H1335" s="66"/>
      <c r="I1335" s="66"/>
      <c r="J1335" s="66"/>
      <c r="K1335" s="66"/>
      <c r="L1335" s="66"/>
      <c r="M1335" s="66"/>
      <c r="N1335" s="2"/>
      <c r="O1335" s="2"/>
    </row>
    <row r="1336" spans="1:15" x14ac:dyDescent="0.2">
      <c r="C1336" s="114"/>
      <c r="D1336" s="114"/>
      <c r="E1336" s="114"/>
      <c r="F1336" s="114"/>
      <c r="G1336" s="114"/>
      <c r="H1336" s="114"/>
      <c r="I1336" s="114"/>
      <c r="J1336" s="114"/>
      <c r="K1336" s="114"/>
      <c r="L1336" s="114"/>
      <c r="M1336" s="114"/>
      <c r="N1336" s="114"/>
      <c r="O1336" s="114"/>
    </row>
    <row r="1337" spans="1:15" x14ac:dyDescent="0.2">
      <c r="C1337" s="169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</row>
    <row r="1338" spans="1:15" ht="15.75" customHeight="1" x14ac:dyDescent="0.25">
      <c r="C1338" s="67" t="s">
        <v>25</v>
      </c>
      <c r="D1338" s="67"/>
      <c r="E1338" s="67"/>
      <c r="F1338" s="67"/>
      <c r="G1338" s="67"/>
      <c r="H1338" s="67"/>
      <c r="I1338" s="67"/>
      <c r="J1338" s="67"/>
      <c r="K1338" s="67"/>
      <c r="L1338" s="67"/>
      <c r="M1338" s="67"/>
      <c r="N1338" s="2"/>
      <c r="O1338" s="2"/>
    </row>
    <row r="1339" spans="1:15" x14ac:dyDescent="0.2"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34" t="s">
        <v>10</v>
      </c>
      <c r="O1339" s="2"/>
    </row>
    <row r="1340" spans="1:15" ht="38.25" customHeight="1" x14ac:dyDescent="0.2">
      <c r="C1340" s="68" t="s">
        <v>26</v>
      </c>
      <c r="D1340" s="69"/>
      <c r="E1340" s="70"/>
      <c r="F1340" s="51" t="s">
        <v>22</v>
      </c>
      <c r="G1340" s="71"/>
      <c r="H1340" s="52"/>
      <c r="I1340" s="39" t="s">
        <v>23</v>
      </c>
      <c r="J1340" s="40"/>
      <c r="K1340" s="41"/>
      <c r="L1340" s="72" t="s">
        <v>13</v>
      </c>
      <c r="M1340" s="73"/>
      <c r="N1340" s="74"/>
      <c r="O1340" s="2"/>
    </row>
    <row r="1341" spans="1:15" ht="30" x14ac:dyDescent="0.2">
      <c r="C1341" s="75"/>
      <c r="D1341" s="76"/>
      <c r="E1341" s="77"/>
      <c r="F1341" s="78" t="s">
        <v>14</v>
      </c>
      <c r="G1341" s="78" t="s">
        <v>15</v>
      </c>
      <c r="H1341" s="78" t="s">
        <v>16</v>
      </c>
      <c r="I1341" s="78" t="s">
        <v>14</v>
      </c>
      <c r="J1341" s="78" t="s">
        <v>15</v>
      </c>
      <c r="K1341" s="78" t="s">
        <v>16</v>
      </c>
      <c r="L1341" s="78" t="s">
        <v>14</v>
      </c>
      <c r="M1341" s="78" t="s">
        <v>15</v>
      </c>
      <c r="N1341" s="78" t="s">
        <v>16</v>
      </c>
      <c r="O1341" s="2"/>
    </row>
    <row r="1342" spans="1:15" ht="15.75" x14ac:dyDescent="0.25">
      <c r="C1342" s="79">
        <v>1</v>
      </c>
      <c r="D1342" s="80"/>
      <c r="E1342" s="81"/>
      <c r="F1342" s="82">
        <v>2</v>
      </c>
      <c r="G1342" s="82">
        <v>3</v>
      </c>
      <c r="H1342" s="82">
        <v>4</v>
      </c>
      <c r="I1342" s="82">
        <v>5</v>
      </c>
      <c r="J1342" s="82">
        <v>6</v>
      </c>
      <c r="K1342" s="82">
        <v>7</v>
      </c>
      <c r="L1342" s="82">
        <v>8</v>
      </c>
      <c r="M1342" s="82">
        <v>9</v>
      </c>
      <c r="N1342" s="82">
        <v>10</v>
      </c>
      <c r="O1342" s="2"/>
    </row>
    <row r="1343" spans="1:15" ht="15.75" customHeight="1" x14ac:dyDescent="0.25">
      <c r="C1343" s="120" t="s">
        <v>77</v>
      </c>
      <c r="D1343" s="120"/>
      <c r="E1343" s="120"/>
      <c r="F1343" s="115"/>
      <c r="G1343" s="181"/>
      <c r="H1343" s="181"/>
      <c r="I1343" s="181"/>
      <c r="J1343" s="181"/>
      <c r="K1343" s="181"/>
      <c r="L1343" s="181"/>
      <c r="M1343" s="181"/>
      <c r="N1343" s="181"/>
      <c r="O1343" s="2"/>
    </row>
    <row r="1344" spans="1:15" ht="34.5" customHeight="1" x14ac:dyDescent="0.25">
      <c r="C1344" s="120" t="str">
        <f>'[1]нов паспорт'!A2237</f>
        <v>Комплексна програма з енергозбереження в м.Первомайський  на 2018 рік</v>
      </c>
      <c r="D1344" s="120"/>
      <c r="E1344" s="120"/>
      <c r="F1344" s="233">
        <f>F1332</f>
        <v>0</v>
      </c>
      <c r="G1344" s="233">
        <f t="shared" ref="G1344:N1344" si="28">G1332</f>
        <v>13721</v>
      </c>
      <c r="H1344" s="233">
        <f t="shared" si="28"/>
        <v>13721</v>
      </c>
      <c r="I1344" s="233">
        <f t="shared" si="28"/>
        <v>0</v>
      </c>
      <c r="J1344" s="233">
        <f t="shared" si="28"/>
        <v>0</v>
      </c>
      <c r="K1344" s="233">
        <f t="shared" si="28"/>
        <v>0</v>
      </c>
      <c r="L1344" s="233">
        <f t="shared" si="28"/>
        <v>0</v>
      </c>
      <c r="M1344" s="233">
        <f t="shared" si="28"/>
        <v>-13721</v>
      </c>
      <c r="N1344" s="233">
        <f t="shared" si="28"/>
        <v>-13721</v>
      </c>
      <c r="O1344" s="2"/>
    </row>
    <row r="1345" spans="2:15" ht="15.75" customHeight="1" x14ac:dyDescent="0.25">
      <c r="C1345" s="85" t="s">
        <v>27</v>
      </c>
      <c r="D1345" s="85"/>
      <c r="E1345" s="85"/>
      <c r="F1345" s="115"/>
      <c r="G1345" s="181"/>
      <c r="H1345" s="181"/>
      <c r="I1345" s="181"/>
      <c r="J1345" s="181"/>
      <c r="K1345" s="181"/>
      <c r="L1345" s="181"/>
      <c r="M1345" s="181"/>
      <c r="N1345" s="181"/>
      <c r="O1345" s="2"/>
    </row>
    <row r="1346" spans="2:15" ht="15.75" x14ac:dyDescent="0.25">
      <c r="C1346" s="85" t="s">
        <v>24</v>
      </c>
      <c r="D1346" s="85"/>
      <c r="E1346" s="85"/>
      <c r="F1346" s="233">
        <f>SUM(F1344:F1345)</f>
        <v>0</v>
      </c>
      <c r="G1346" s="233">
        <f t="shared" ref="G1346:N1346" si="29">SUM(G1344:G1345)</f>
        <v>13721</v>
      </c>
      <c r="H1346" s="233">
        <f t="shared" si="29"/>
        <v>13721</v>
      </c>
      <c r="I1346" s="233">
        <f t="shared" si="29"/>
        <v>0</v>
      </c>
      <c r="J1346" s="233">
        <f t="shared" si="29"/>
        <v>0</v>
      </c>
      <c r="K1346" s="233">
        <f t="shared" si="29"/>
        <v>0</v>
      </c>
      <c r="L1346" s="233">
        <f t="shared" si="29"/>
        <v>0</v>
      </c>
      <c r="M1346" s="233">
        <f t="shared" si="29"/>
        <v>-13721</v>
      </c>
      <c r="N1346" s="233">
        <f t="shared" si="29"/>
        <v>-13721</v>
      </c>
      <c r="O1346" s="2"/>
    </row>
    <row r="1347" spans="2:15" ht="9.75" customHeight="1" x14ac:dyDescent="0.25">
      <c r="C1347" s="87"/>
      <c r="D1347" s="87"/>
      <c r="E1347" s="87"/>
      <c r="F1347" s="87"/>
      <c r="G1347" s="87"/>
      <c r="H1347" s="87"/>
      <c r="I1347" s="87"/>
      <c r="J1347" s="87"/>
      <c r="K1347" s="87"/>
      <c r="L1347" s="87"/>
      <c r="M1347" s="87"/>
      <c r="N1347" s="87"/>
      <c r="O1347" s="2"/>
    </row>
    <row r="1348" spans="2:15" ht="15.75" customHeight="1" x14ac:dyDescent="0.25">
      <c r="C1348" s="67" t="s">
        <v>28</v>
      </c>
      <c r="D1348" s="67"/>
      <c r="E1348" s="67"/>
      <c r="F1348" s="67"/>
      <c r="G1348" s="67"/>
      <c r="H1348" s="67"/>
      <c r="I1348" s="67"/>
      <c r="J1348" s="67"/>
      <c r="K1348" s="2"/>
      <c r="L1348" s="2"/>
      <c r="M1348" s="2"/>
      <c r="N1348" s="2"/>
      <c r="O1348" s="2"/>
    </row>
    <row r="1349" spans="2:15" ht="15.75" x14ac:dyDescent="0.25">
      <c r="C1349" s="33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</row>
    <row r="1350" spans="2:15" ht="15.75" customHeight="1" x14ac:dyDescent="0.2">
      <c r="B1350" s="35" t="s">
        <v>18</v>
      </c>
      <c r="C1350" s="89" t="s">
        <v>19</v>
      </c>
      <c r="D1350" s="42" t="s">
        <v>29</v>
      </c>
      <c r="E1350" s="42"/>
      <c r="F1350" s="42"/>
      <c r="G1350" s="42"/>
      <c r="H1350" s="38" t="s">
        <v>30</v>
      </c>
      <c r="I1350" s="38" t="s">
        <v>31</v>
      </c>
      <c r="J1350" s="38" t="s">
        <v>22</v>
      </c>
      <c r="K1350" s="38"/>
      <c r="L1350" s="38" t="s">
        <v>32</v>
      </c>
      <c r="M1350" s="38"/>
      <c r="N1350" s="42" t="s">
        <v>13</v>
      </c>
      <c r="O1350" s="2"/>
    </row>
    <row r="1351" spans="2:15" ht="36" customHeight="1" x14ac:dyDescent="0.2">
      <c r="B1351" s="35"/>
      <c r="C1351" s="91"/>
      <c r="D1351" s="42"/>
      <c r="E1351" s="42"/>
      <c r="F1351" s="42"/>
      <c r="G1351" s="42"/>
      <c r="H1351" s="38"/>
      <c r="I1351" s="38"/>
      <c r="J1351" s="38"/>
      <c r="K1351" s="38"/>
      <c r="L1351" s="38"/>
      <c r="M1351" s="38"/>
      <c r="N1351" s="42"/>
      <c r="O1351" s="2"/>
    </row>
    <row r="1352" spans="2:15" ht="15.75" x14ac:dyDescent="0.2">
      <c r="B1352" s="92">
        <v>1</v>
      </c>
      <c r="C1352" s="93">
        <v>2</v>
      </c>
      <c r="D1352" s="36">
        <v>3</v>
      </c>
      <c r="E1352" s="36"/>
      <c r="F1352" s="36"/>
      <c r="G1352" s="36"/>
      <c r="H1352" s="94">
        <v>4</v>
      </c>
      <c r="I1352" s="94">
        <v>5</v>
      </c>
      <c r="J1352" s="95">
        <v>6</v>
      </c>
      <c r="K1352" s="95"/>
      <c r="L1352" s="95">
        <v>7</v>
      </c>
      <c r="M1352" s="95"/>
      <c r="N1352" s="93">
        <v>8</v>
      </c>
    </row>
    <row r="1353" spans="2:15" ht="26.25" customHeight="1" x14ac:dyDescent="0.2">
      <c r="B1353" s="48"/>
      <c r="C1353" s="96" t="str">
        <f>D1317</f>
        <v>О617640</v>
      </c>
      <c r="D1353" s="96" t="str">
        <f>'[1]нов паспорт'!C2243</f>
        <v xml:space="preserve">Завдання1:                         </v>
      </c>
      <c r="E1353" s="560" t="str">
        <f>'[1]нов паспорт'!D2243</f>
        <v>Здійснення заходів з енергозбереження</v>
      </c>
      <c r="F1353" s="560"/>
      <c r="G1353" s="560"/>
      <c r="H1353" s="560"/>
      <c r="I1353" s="560"/>
      <c r="J1353" s="560"/>
      <c r="K1353" s="560"/>
      <c r="L1353" s="560"/>
      <c r="M1353" s="560"/>
      <c r="N1353" s="561"/>
    </row>
    <row r="1354" spans="2:15" ht="15.75" x14ac:dyDescent="0.25">
      <c r="B1354" s="100">
        <v>1</v>
      </c>
      <c r="C1354" s="101"/>
      <c r="D1354" s="102" t="s">
        <v>33</v>
      </c>
      <c r="E1354" s="102"/>
      <c r="F1354" s="102"/>
      <c r="G1354" s="102"/>
      <c r="H1354" s="103"/>
      <c r="I1354" s="103"/>
      <c r="J1354" s="104"/>
      <c r="K1354" s="104"/>
      <c r="L1354" s="104"/>
      <c r="M1354" s="104"/>
      <c r="N1354" s="62"/>
    </row>
    <row r="1355" spans="2:15" ht="29.25" customHeight="1" x14ac:dyDescent="0.25">
      <c r="B1355" s="48"/>
      <c r="C1355" s="54"/>
      <c r="D1355" s="567" t="str">
        <f>'[1]нов паспорт'!C2245</f>
        <v>Обсяг витрат на проведення заходів з енергозбереження</v>
      </c>
      <c r="E1355" s="567"/>
      <c r="F1355" s="567"/>
      <c r="G1355" s="567"/>
      <c r="H1355" s="332" t="str">
        <f>'[1]нов паспорт'!J2245</f>
        <v>тис.грн.</v>
      </c>
      <c r="I1355" s="332" t="str">
        <f>'[1]нов паспорт'!K2245</f>
        <v>кошторис</v>
      </c>
      <c r="J1355" s="167">
        <f>'[1]нов паспорт'!L2245</f>
        <v>13721</v>
      </c>
      <c r="K1355" s="167"/>
      <c r="L1355" s="167">
        <f>K1332</f>
        <v>0</v>
      </c>
      <c r="M1355" s="167"/>
      <c r="N1355" s="63">
        <f>L1355-J1355</f>
        <v>-13721</v>
      </c>
    </row>
    <row r="1356" spans="2:15" ht="15" customHeight="1" x14ac:dyDescent="0.25">
      <c r="B1356" s="48"/>
      <c r="C1356" s="121" t="s">
        <v>34</v>
      </c>
      <c r="D1356" s="121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</row>
    <row r="1357" spans="2:15" ht="16.5" customHeight="1" x14ac:dyDescent="0.2">
      <c r="B1357" s="568" t="s">
        <v>92</v>
      </c>
      <c r="C1357" s="569"/>
      <c r="D1357" s="569"/>
      <c r="E1357" s="569"/>
      <c r="F1357" s="569"/>
      <c r="G1357" s="569"/>
      <c r="H1357" s="569"/>
      <c r="I1357" s="569"/>
      <c r="J1357" s="569"/>
      <c r="K1357" s="569"/>
      <c r="L1357" s="569"/>
      <c r="M1357" s="569"/>
      <c r="N1357" s="570"/>
    </row>
    <row r="1358" spans="2:15" ht="15.75" customHeight="1" x14ac:dyDescent="0.25">
      <c r="B1358" s="29">
        <v>2</v>
      </c>
      <c r="C1358" s="115"/>
      <c r="D1358" s="116" t="s">
        <v>35</v>
      </c>
      <c r="E1358" s="117"/>
      <c r="F1358" s="117"/>
      <c r="G1358" s="117"/>
      <c r="H1358" s="103"/>
      <c r="I1358" s="326"/>
      <c r="J1358" s="104"/>
      <c r="K1358" s="104"/>
      <c r="L1358" s="104"/>
      <c r="M1358" s="104"/>
      <c r="N1358" s="62"/>
    </row>
    <row r="1359" spans="2:15" ht="33" customHeight="1" x14ac:dyDescent="0.25">
      <c r="B1359" s="62"/>
      <c r="C1359" s="54"/>
      <c r="D1359" s="571" t="str">
        <f>'[1]нов паспорт'!C2247</f>
        <v>Кількість закладів в яких плануються провести заходи з енергозбереження</v>
      </c>
      <c r="E1359" s="571"/>
      <c r="F1359" s="571"/>
      <c r="G1359" s="571"/>
      <c r="H1359" s="103" t="str">
        <f>'[1]нов паспорт'!J2247</f>
        <v>од.</v>
      </c>
      <c r="I1359" s="103" t="str">
        <f>'[1]нов паспорт'!K2247</f>
        <v>кошторисна документація</v>
      </c>
      <c r="J1359" s="104">
        <f>'[1]нов паспорт'!L2247</f>
        <v>5</v>
      </c>
      <c r="K1359" s="104"/>
      <c r="L1359" s="104">
        <v>0</v>
      </c>
      <c r="M1359" s="104"/>
      <c r="N1359" s="62">
        <f>L1359-J1359</f>
        <v>-5</v>
      </c>
    </row>
    <row r="1360" spans="2:15" ht="15" customHeight="1" x14ac:dyDescent="0.25">
      <c r="B1360" s="48"/>
      <c r="C1360" s="121" t="s">
        <v>34</v>
      </c>
      <c r="D1360" s="121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</row>
    <row r="1361" spans="1:15" ht="21.75" customHeight="1" x14ac:dyDescent="0.2">
      <c r="B1361" s="568" t="s">
        <v>92</v>
      </c>
      <c r="C1361" s="569"/>
      <c r="D1361" s="569"/>
      <c r="E1361" s="569"/>
      <c r="F1361" s="569"/>
      <c r="G1361" s="569"/>
      <c r="H1361" s="569"/>
      <c r="I1361" s="569"/>
      <c r="J1361" s="569"/>
      <c r="K1361" s="569"/>
      <c r="L1361" s="569"/>
      <c r="M1361" s="569"/>
      <c r="N1361" s="570"/>
    </row>
    <row r="1362" spans="1:15" ht="13.5" customHeight="1" x14ac:dyDescent="0.25">
      <c r="B1362" s="29">
        <v>3</v>
      </c>
      <c r="C1362" s="572"/>
      <c r="D1362" s="348" t="s">
        <v>36</v>
      </c>
      <c r="E1362" s="145"/>
      <c r="F1362" s="145"/>
      <c r="G1362" s="349"/>
      <c r="H1362" s="103"/>
      <c r="I1362" s="103"/>
      <c r="J1362" s="149"/>
      <c r="K1362" s="148"/>
      <c r="L1362" s="149"/>
      <c r="M1362" s="148"/>
      <c r="N1362" s="62"/>
    </row>
    <row r="1363" spans="1:15" ht="23.25" customHeight="1" x14ac:dyDescent="0.25">
      <c r="B1363" s="29"/>
      <c r="C1363" s="62"/>
      <c r="D1363" s="85" t="str">
        <f>'[1]нов паспорт'!C2249</f>
        <v>Середні витрати на один заклад</v>
      </c>
      <c r="E1363" s="85"/>
      <c r="F1363" s="85"/>
      <c r="G1363" s="85"/>
      <c r="H1363" s="103" t="str">
        <f>'[1]нов паспорт'!J2249</f>
        <v>грн.</v>
      </c>
      <c r="I1363" s="326" t="str">
        <f>'[1]нов паспорт'!K2249</f>
        <v>кошторис, кошторисна документація</v>
      </c>
      <c r="J1363" s="104">
        <f>'[1]нов паспорт'!L2249</f>
        <v>2744200</v>
      </c>
      <c r="K1363" s="104"/>
      <c r="L1363" s="104">
        <v>0</v>
      </c>
      <c r="M1363" s="104"/>
      <c r="N1363" s="62">
        <f>L1363-J1363</f>
        <v>-2744200</v>
      </c>
    </row>
    <row r="1364" spans="1:15" ht="12.75" customHeight="1" x14ac:dyDescent="0.25">
      <c r="B1364" s="62"/>
      <c r="C1364" s="121" t="s">
        <v>34</v>
      </c>
      <c r="D1364" s="121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</row>
    <row r="1365" spans="1:15" ht="17.25" customHeight="1" x14ac:dyDescent="0.2">
      <c r="B1365" s="568" t="s">
        <v>92</v>
      </c>
      <c r="C1365" s="569"/>
      <c r="D1365" s="569"/>
      <c r="E1365" s="569"/>
      <c r="F1365" s="569"/>
      <c r="G1365" s="569"/>
      <c r="H1365" s="569"/>
      <c r="I1365" s="569"/>
      <c r="J1365" s="569"/>
      <c r="K1365" s="569"/>
      <c r="L1365" s="569"/>
      <c r="M1365" s="569"/>
      <c r="N1365" s="570"/>
    </row>
    <row r="1366" spans="1:15" ht="16.5" customHeight="1" x14ac:dyDescent="0.25">
      <c r="B1366" s="29">
        <v>4</v>
      </c>
      <c r="C1366" s="101"/>
      <c r="D1366" s="102" t="s">
        <v>38</v>
      </c>
      <c r="E1366" s="102"/>
      <c r="F1366" s="102"/>
      <c r="G1366" s="102"/>
      <c r="H1366" s="103"/>
      <c r="I1366" s="103"/>
      <c r="J1366" s="104"/>
      <c r="K1366" s="104"/>
      <c r="L1366" s="104"/>
      <c r="M1366" s="104"/>
      <c r="N1366" s="62"/>
    </row>
    <row r="1367" spans="1:15" ht="16.5" customHeight="1" x14ac:dyDescent="0.25">
      <c r="B1367" s="29"/>
      <c r="C1367" s="62"/>
      <c r="D1367" s="85" t="str">
        <f>'[1]нов паспорт'!C2251</f>
        <v>Відсоток виконання завдання</v>
      </c>
      <c r="E1367" s="85"/>
      <c r="F1367" s="85"/>
      <c r="G1367" s="85"/>
      <c r="H1367" s="103" t="str">
        <f>'[1]нов паспорт'!J2251</f>
        <v>%</v>
      </c>
      <c r="I1367" s="103" t="str">
        <f>'[1]нов паспорт'!K2251</f>
        <v>х</v>
      </c>
      <c r="J1367" s="104">
        <v>100</v>
      </c>
      <c r="K1367" s="104"/>
      <c r="L1367" s="104">
        <v>0</v>
      </c>
      <c r="M1367" s="104"/>
      <c r="N1367" s="62">
        <f>L1367-J1367</f>
        <v>-100</v>
      </c>
    </row>
    <row r="1368" spans="1:15" ht="15" customHeight="1" x14ac:dyDescent="0.25">
      <c r="B1368" s="62"/>
      <c r="C1368" s="121" t="s">
        <v>34</v>
      </c>
      <c r="D1368" s="121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</row>
    <row r="1369" spans="1:15" ht="21" customHeight="1" x14ac:dyDescent="0.2">
      <c r="B1369" s="568" t="s">
        <v>92</v>
      </c>
      <c r="C1369" s="569"/>
      <c r="D1369" s="569"/>
      <c r="E1369" s="569"/>
      <c r="F1369" s="569"/>
      <c r="G1369" s="569"/>
      <c r="H1369" s="569"/>
      <c r="I1369" s="569"/>
      <c r="J1369" s="569"/>
      <c r="K1369" s="569"/>
      <c r="L1369" s="569"/>
      <c r="M1369" s="569"/>
      <c r="N1369" s="570"/>
    </row>
    <row r="1370" spans="1:15" ht="24" customHeight="1" x14ac:dyDescent="0.25">
      <c r="C1370" s="576"/>
      <c r="D1370" s="576"/>
      <c r="E1370" s="576"/>
      <c r="F1370" s="576"/>
      <c r="G1370" s="576"/>
      <c r="H1370" s="576"/>
      <c r="I1370" s="576"/>
      <c r="J1370" s="576"/>
      <c r="K1370" s="576"/>
      <c r="L1370" s="576"/>
      <c r="M1370" s="576"/>
      <c r="N1370" s="576"/>
    </row>
    <row r="1371" spans="1:15" ht="15.75" x14ac:dyDescent="0.25">
      <c r="C1371" s="67" t="s">
        <v>42</v>
      </c>
      <c r="D1371" s="67"/>
      <c r="E1371" s="67"/>
      <c r="F1371" s="67"/>
      <c r="G1371" s="67"/>
      <c r="H1371" s="67"/>
      <c r="I1371" s="67"/>
      <c r="J1371" s="67"/>
      <c r="K1371" s="67"/>
      <c r="L1371" s="67"/>
      <c r="M1371" s="67"/>
      <c r="N1371" s="67"/>
      <c r="O1371" s="2"/>
    </row>
    <row r="1372" spans="1:15" ht="12.75" customHeight="1" x14ac:dyDescent="0.25">
      <c r="C1372" s="33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170" t="s">
        <v>10</v>
      </c>
      <c r="O1372" s="2"/>
    </row>
    <row r="1373" spans="1:15" ht="30.75" customHeight="1" x14ac:dyDescent="0.2">
      <c r="A1373" s="171" t="s">
        <v>43</v>
      </c>
      <c r="B1373" s="172" t="s">
        <v>44</v>
      </c>
      <c r="C1373" s="89" t="s">
        <v>19</v>
      </c>
      <c r="D1373" s="173" t="s">
        <v>45</v>
      </c>
      <c r="E1373" s="174"/>
      <c r="F1373" s="175"/>
      <c r="G1373" s="176" t="s">
        <v>46</v>
      </c>
      <c r="H1373" s="174"/>
      <c r="I1373" s="175"/>
      <c r="J1373" s="176" t="s">
        <v>47</v>
      </c>
      <c r="K1373" s="174"/>
      <c r="L1373" s="175"/>
      <c r="M1373" s="176" t="s">
        <v>48</v>
      </c>
      <c r="N1373" s="174"/>
      <c r="O1373" s="175"/>
    </row>
    <row r="1374" spans="1:15" ht="30" customHeight="1" x14ac:dyDescent="0.2">
      <c r="A1374" s="177"/>
      <c r="B1374" s="178"/>
      <c r="C1374" s="91"/>
      <c r="D1374" s="179" t="s">
        <v>14</v>
      </c>
      <c r="E1374" s="179" t="s">
        <v>15</v>
      </c>
      <c r="F1374" s="179" t="s">
        <v>16</v>
      </c>
      <c r="G1374" s="179" t="s">
        <v>14</v>
      </c>
      <c r="H1374" s="179" t="s">
        <v>15</v>
      </c>
      <c r="I1374" s="179" t="s">
        <v>16</v>
      </c>
      <c r="J1374" s="179" t="s">
        <v>14</v>
      </c>
      <c r="K1374" s="179" t="s">
        <v>15</v>
      </c>
      <c r="L1374" s="179" t="s">
        <v>16</v>
      </c>
      <c r="M1374" s="180" t="s">
        <v>14</v>
      </c>
      <c r="N1374" s="180" t="s">
        <v>15</v>
      </c>
      <c r="O1374" s="180" t="s">
        <v>16</v>
      </c>
    </row>
    <row r="1375" spans="1:15" ht="15.75" x14ac:dyDescent="0.25">
      <c r="A1375" s="181">
        <v>1</v>
      </c>
      <c r="B1375" s="181">
        <v>2</v>
      </c>
      <c r="C1375" s="27">
        <v>3</v>
      </c>
      <c r="D1375" s="181">
        <v>4</v>
      </c>
      <c r="E1375" s="181">
        <v>5</v>
      </c>
      <c r="F1375" s="181">
        <v>6</v>
      </c>
      <c r="G1375" s="181">
        <v>7</v>
      </c>
      <c r="H1375" s="181">
        <v>8</v>
      </c>
      <c r="I1375" s="181">
        <v>9</v>
      </c>
      <c r="J1375" s="181">
        <v>10</v>
      </c>
      <c r="K1375" s="27">
        <v>11</v>
      </c>
      <c r="L1375" s="182">
        <v>12</v>
      </c>
      <c r="M1375" s="83">
        <v>13</v>
      </c>
      <c r="N1375" s="83">
        <v>14</v>
      </c>
      <c r="O1375" s="83">
        <v>15</v>
      </c>
    </row>
    <row r="1376" spans="1:15" ht="15.75" x14ac:dyDescent="0.25">
      <c r="A1376" s="27"/>
      <c r="B1376" s="183" t="s">
        <v>49</v>
      </c>
      <c r="C1376" s="83"/>
      <c r="D1376" s="26"/>
      <c r="E1376" s="27"/>
      <c r="F1376" s="27"/>
      <c r="G1376" s="27"/>
      <c r="H1376" s="27"/>
      <c r="I1376" s="27"/>
      <c r="J1376" s="27"/>
      <c r="K1376" s="27"/>
      <c r="L1376" s="183"/>
      <c r="M1376" s="83"/>
      <c r="N1376" s="83"/>
      <c r="O1376" s="83"/>
    </row>
    <row r="1377" spans="1:15" ht="30" x14ac:dyDescent="0.25">
      <c r="A1377" s="27"/>
      <c r="B1377" s="577" t="s">
        <v>50</v>
      </c>
      <c r="C1377" s="62"/>
      <c r="D1377" s="26"/>
      <c r="E1377" s="185"/>
      <c r="F1377" s="27"/>
      <c r="G1377" s="185"/>
      <c r="H1377" s="27"/>
      <c r="I1377" s="27"/>
      <c r="J1377" s="27"/>
      <c r="K1377" s="27"/>
      <c r="L1377" s="183"/>
      <c r="M1377" s="83"/>
      <c r="N1377" s="83"/>
      <c r="O1377" s="62"/>
    </row>
    <row r="1378" spans="1:15" ht="30" x14ac:dyDescent="0.25">
      <c r="A1378" s="181"/>
      <c r="B1378" s="578" t="s">
        <v>51</v>
      </c>
      <c r="C1378" s="62"/>
      <c r="D1378" s="115"/>
      <c r="E1378" s="119"/>
      <c r="F1378" s="181"/>
      <c r="G1378" s="119"/>
      <c r="H1378" s="181"/>
      <c r="I1378" s="181"/>
      <c r="J1378" s="181"/>
      <c r="K1378" s="181"/>
      <c r="L1378" s="182"/>
      <c r="M1378" s="83"/>
      <c r="N1378" s="83"/>
      <c r="O1378" s="62"/>
    </row>
    <row r="1379" spans="1:15" ht="45" x14ac:dyDescent="0.25">
      <c r="A1379" s="27"/>
      <c r="B1379" s="577" t="s">
        <v>52</v>
      </c>
      <c r="C1379" s="62"/>
      <c r="D1379" s="187" t="s">
        <v>53</v>
      </c>
      <c r="E1379" s="185"/>
      <c r="F1379" s="27"/>
      <c r="G1379" s="187" t="s">
        <v>53</v>
      </c>
      <c r="H1379" s="27"/>
      <c r="I1379" s="27"/>
      <c r="J1379" s="187" t="s">
        <v>53</v>
      </c>
      <c r="K1379" s="27"/>
      <c r="L1379" s="183"/>
      <c r="M1379" s="187" t="s">
        <v>53</v>
      </c>
      <c r="N1379" s="83"/>
      <c r="O1379" s="62"/>
    </row>
    <row r="1380" spans="1:15" ht="13.5" customHeight="1" x14ac:dyDescent="0.25">
      <c r="A1380" s="83"/>
      <c r="B1380" s="184" t="s">
        <v>27</v>
      </c>
      <c r="C1380" s="188"/>
      <c r="D1380" s="189"/>
      <c r="E1380" s="190"/>
      <c r="F1380" s="191"/>
      <c r="G1380" s="191"/>
      <c r="H1380" s="191"/>
      <c r="I1380" s="191"/>
      <c r="J1380" s="191"/>
      <c r="K1380" s="191"/>
      <c r="L1380" s="192"/>
      <c r="M1380" s="191"/>
      <c r="N1380" s="191"/>
      <c r="O1380" s="188"/>
    </row>
    <row r="1381" spans="1:15" ht="15.75" x14ac:dyDescent="0.25">
      <c r="A1381" s="87"/>
      <c r="B1381" s="85" t="s">
        <v>54</v>
      </c>
      <c r="C1381" s="85"/>
      <c r="D1381" s="85"/>
      <c r="E1381" s="85"/>
      <c r="F1381" s="85"/>
      <c r="G1381" s="85"/>
      <c r="H1381" s="85"/>
      <c r="I1381" s="85"/>
      <c r="J1381" s="85"/>
      <c r="K1381" s="85"/>
      <c r="L1381" s="85"/>
      <c r="M1381" s="85"/>
      <c r="N1381" s="85"/>
      <c r="O1381" s="85"/>
    </row>
    <row r="1382" spans="1:15" ht="15.75" x14ac:dyDescent="0.25">
      <c r="A1382" s="193"/>
      <c r="B1382" s="194" t="s">
        <v>55</v>
      </c>
      <c r="C1382" s="132"/>
      <c r="D1382" s="195"/>
      <c r="E1382" s="196"/>
      <c r="F1382" s="193"/>
      <c r="G1382" s="197"/>
      <c r="H1382" s="193"/>
      <c r="I1382" s="193"/>
      <c r="J1382" s="193"/>
      <c r="K1382" s="193"/>
      <c r="L1382" s="153"/>
      <c r="M1382" s="198"/>
      <c r="N1382" s="198"/>
      <c r="O1382" s="132"/>
    </row>
    <row r="1383" spans="1:15" ht="11.25" customHeight="1" x14ac:dyDescent="0.25">
      <c r="A1383" s="181"/>
      <c r="B1383" s="186" t="s">
        <v>27</v>
      </c>
      <c r="C1383" s="62"/>
      <c r="D1383" s="115"/>
      <c r="E1383" s="119"/>
      <c r="F1383" s="181"/>
      <c r="G1383" s="119"/>
      <c r="H1383" s="181"/>
      <c r="I1383" s="181"/>
      <c r="J1383" s="181"/>
      <c r="K1383" s="181"/>
      <c r="L1383" s="182"/>
      <c r="M1383" s="83"/>
      <c r="N1383" s="83"/>
      <c r="O1383" s="62"/>
    </row>
    <row r="1384" spans="1:15" ht="15.75" x14ac:dyDescent="0.25">
      <c r="A1384" s="181"/>
      <c r="B1384" s="186" t="s">
        <v>56</v>
      </c>
      <c r="C1384" s="62"/>
      <c r="D1384" s="115"/>
      <c r="E1384" s="119"/>
      <c r="F1384" s="181"/>
      <c r="G1384" s="119"/>
      <c r="H1384" s="181"/>
      <c r="I1384" s="181"/>
      <c r="J1384" s="181"/>
      <c r="K1384" s="181"/>
      <c r="L1384" s="182"/>
      <c r="M1384" s="83"/>
      <c r="N1384" s="83"/>
      <c r="O1384" s="62"/>
    </row>
    <row r="1385" spans="1:15" ht="15.75" x14ac:dyDescent="0.25">
      <c r="A1385" s="87"/>
      <c r="B1385" s="199"/>
      <c r="C1385" s="200" t="s">
        <v>57</v>
      </c>
      <c r="D1385" s="201"/>
      <c r="E1385" s="201"/>
      <c r="F1385" s="201"/>
      <c r="G1385" s="201"/>
      <c r="H1385" s="201"/>
      <c r="I1385" s="201"/>
      <c r="J1385" s="201"/>
      <c r="K1385" s="201"/>
      <c r="L1385" s="201"/>
      <c r="M1385" s="201"/>
      <c r="N1385" s="201"/>
      <c r="O1385" s="14"/>
    </row>
    <row r="1386" spans="1:15" ht="22.5" x14ac:dyDescent="0.3">
      <c r="A1386" s="87"/>
      <c r="B1386" s="199"/>
      <c r="C1386" s="202" t="s">
        <v>58</v>
      </c>
      <c r="D1386" s="202"/>
      <c r="E1386" s="202"/>
      <c r="F1386" s="202"/>
      <c r="G1386" s="202"/>
      <c r="H1386" s="202"/>
      <c r="I1386" s="202"/>
      <c r="J1386" s="202"/>
      <c r="K1386" s="202"/>
      <c r="L1386" s="202"/>
      <c r="M1386" s="202"/>
      <c r="N1386" s="202"/>
      <c r="O1386" s="14"/>
    </row>
    <row r="1387" spans="1:15" ht="18.75" x14ac:dyDescent="0.25">
      <c r="C1387" s="200" t="s">
        <v>59</v>
      </c>
      <c r="D1387" s="200"/>
      <c r="E1387" s="200"/>
      <c r="F1387" s="200"/>
      <c r="G1387" s="200"/>
      <c r="H1387" s="200"/>
      <c r="I1387" s="200"/>
      <c r="J1387" s="200"/>
      <c r="K1387" s="200"/>
      <c r="L1387" s="200"/>
      <c r="M1387" s="200"/>
      <c r="N1387" s="200"/>
      <c r="O1387" s="2"/>
    </row>
    <row r="1388" spans="1:15" ht="18.75" x14ac:dyDescent="0.25">
      <c r="C1388" s="203"/>
      <c r="D1388" s="203"/>
      <c r="E1388" s="203"/>
      <c r="F1388" s="203"/>
      <c r="G1388" s="203"/>
      <c r="H1388" s="203"/>
      <c r="I1388" s="203"/>
      <c r="J1388" s="203"/>
      <c r="K1388" s="203"/>
      <c r="L1388" s="203"/>
      <c r="M1388" s="203"/>
      <c r="N1388" s="203"/>
      <c r="O1388" s="2"/>
    </row>
    <row r="1389" spans="1:15" ht="49.5" customHeight="1" x14ac:dyDescent="0.25">
      <c r="C1389" s="204" t="s">
        <v>60</v>
      </c>
      <c r="E1389" s="205"/>
      <c r="F1389" s="205"/>
      <c r="G1389" s="205"/>
      <c r="H1389" s="205"/>
      <c r="I1389" s="205"/>
      <c r="J1389" s="205" t="s">
        <v>61</v>
      </c>
      <c r="K1389" s="205"/>
      <c r="L1389" s="203"/>
      <c r="M1389" s="203"/>
      <c r="N1389" s="203"/>
      <c r="O1389" s="2"/>
    </row>
    <row r="1390" spans="1:15" ht="15" customHeight="1" x14ac:dyDescent="0.25">
      <c r="C1390" s="206"/>
      <c r="D1390" s="207"/>
      <c r="E1390" s="206"/>
      <c r="G1390" t="s">
        <v>62</v>
      </c>
      <c r="H1390" s="206"/>
      <c r="I1390" s="206"/>
      <c r="J1390" t="s">
        <v>63</v>
      </c>
      <c r="L1390" s="203"/>
      <c r="M1390" s="203"/>
      <c r="N1390" s="203"/>
      <c r="O1390" s="2"/>
    </row>
    <row r="1391" spans="1:15" ht="15.75" customHeight="1" x14ac:dyDescent="0.25">
      <c r="C1391" s="206"/>
      <c r="D1391" s="207"/>
      <c r="E1391" s="206"/>
      <c r="H1391" s="206"/>
      <c r="I1391" s="206"/>
      <c r="M1391" s="203"/>
      <c r="N1391" s="203"/>
      <c r="O1391" s="2"/>
    </row>
    <row r="1392" spans="1:15" ht="18.75" x14ac:dyDescent="0.25">
      <c r="C1392" s="206"/>
      <c r="D1392" s="207"/>
      <c r="E1392" s="206"/>
      <c r="H1392" s="206"/>
      <c r="I1392" s="206"/>
      <c r="M1392" s="203"/>
      <c r="N1392" s="203"/>
      <c r="O1392" s="2"/>
    </row>
    <row r="1393" spans="3:15" ht="18.75" x14ac:dyDescent="0.25">
      <c r="C1393" s="206" t="s">
        <v>64</v>
      </c>
      <c r="D1393" s="207"/>
      <c r="E1393" s="205"/>
      <c r="F1393" s="205"/>
      <c r="G1393" s="205"/>
      <c r="H1393" s="205"/>
      <c r="I1393" s="205"/>
      <c r="J1393" s="205" t="s">
        <v>65</v>
      </c>
      <c r="K1393" s="205"/>
      <c r="M1393" s="203"/>
      <c r="N1393" s="203"/>
      <c r="O1393" s="2"/>
    </row>
    <row r="1394" spans="3:15" ht="18.75" hidden="1" customHeight="1" x14ac:dyDescent="0.25">
      <c r="C1394" s="206"/>
      <c r="D1394" s="207"/>
      <c r="E1394" s="206"/>
      <c r="G1394" t="s">
        <v>62</v>
      </c>
      <c r="H1394" s="206"/>
      <c r="I1394" s="206"/>
      <c r="J1394" t="s">
        <v>63</v>
      </c>
      <c r="M1394" s="523"/>
      <c r="N1394" s="523"/>
    </row>
    <row r="1395" spans="3:15" ht="18.75" hidden="1" x14ac:dyDescent="0.25">
      <c r="C1395" s="306" t="s">
        <v>69</v>
      </c>
      <c r="G1395" t="s">
        <v>62</v>
      </c>
      <c r="J1395" t="s">
        <v>63</v>
      </c>
      <c r="L1395" s="523"/>
      <c r="M1395" s="523"/>
      <c r="N1395" s="523"/>
    </row>
    <row r="1396" spans="3:15" ht="14.25" x14ac:dyDescent="0.25">
      <c r="G1396" t="s">
        <v>62</v>
      </c>
      <c r="H1396" s="206"/>
      <c r="I1396" s="206"/>
      <c r="J1396" t="s">
        <v>63</v>
      </c>
      <c r="N1396" s="2"/>
    </row>
  </sheetData>
  <mergeCells count="1813">
    <mergeCell ref="B1381:O1381"/>
    <mergeCell ref="C1385:N1385"/>
    <mergeCell ref="C1386:N1386"/>
    <mergeCell ref="C1387:N1387"/>
    <mergeCell ref="C1368:N1368"/>
    <mergeCell ref="B1369:N1369"/>
    <mergeCell ref="C1371:N1371"/>
    <mergeCell ref="A1373:A1374"/>
    <mergeCell ref="B1373:B1374"/>
    <mergeCell ref="C1373:C1374"/>
    <mergeCell ref="D1373:F1373"/>
    <mergeCell ref="G1373:I1373"/>
    <mergeCell ref="J1373:L1373"/>
    <mergeCell ref="M1373:O1373"/>
    <mergeCell ref="C1364:N1364"/>
    <mergeCell ref="B1365:N1365"/>
    <mergeCell ref="D1366:G1366"/>
    <mergeCell ref="J1366:K1366"/>
    <mergeCell ref="L1366:M1366"/>
    <mergeCell ref="D1367:G1367"/>
    <mergeCell ref="J1367:K1367"/>
    <mergeCell ref="L1367:M1367"/>
    <mergeCell ref="C1360:N1360"/>
    <mergeCell ref="B1361:N1361"/>
    <mergeCell ref="D1362:G1362"/>
    <mergeCell ref="J1362:K1362"/>
    <mergeCell ref="L1362:M1362"/>
    <mergeCell ref="D1363:G1363"/>
    <mergeCell ref="J1363:K1363"/>
    <mergeCell ref="L1363:M1363"/>
    <mergeCell ref="C1356:N1356"/>
    <mergeCell ref="B1357:N1357"/>
    <mergeCell ref="D1358:G1358"/>
    <mergeCell ref="J1358:K1358"/>
    <mergeCell ref="L1358:M1358"/>
    <mergeCell ref="D1359:G1359"/>
    <mergeCell ref="J1359:K1359"/>
    <mergeCell ref="L1359:M1359"/>
    <mergeCell ref="D1354:G1354"/>
    <mergeCell ref="J1354:K1354"/>
    <mergeCell ref="L1354:M1354"/>
    <mergeCell ref="D1355:G1355"/>
    <mergeCell ref="J1355:K1355"/>
    <mergeCell ref="L1355:M1355"/>
    <mergeCell ref="L1350:M1351"/>
    <mergeCell ref="N1350:N1351"/>
    <mergeCell ref="D1352:G1352"/>
    <mergeCell ref="J1352:K1352"/>
    <mergeCell ref="L1352:M1352"/>
    <mergeCell ref="E1353:N1353"/>
    <mergeCell ref="C1344:E1344"/>
    <mergeCell ref="C1345:E1345"/>
    <mergeCell ref="C1346:E1346"/>
    <mergeCell ref="C1348:J1348"/>
    <mergeCell ref="B1350:B1351"/>
    <mergeCell ref="C1350:C1351"/>
    <mergeCell ref="D1350:G1351"/>
    <mergeCell ref="H1350:H1351"/>
    <mergeCell ref="I1350:I1351"/>
    <mergeCell ref="J1350:K1351"/>
    <mergeCell ref="C1340:E1341"/>
    <mergeCell ref="F1340:H1340"/>
    <mergeCell ref="I1340:K1340"/>
    <mergeCell ref="L1340:N1340"/>
    <mergeCell ref="C1342:E1342"/>
    <mergeCell ref="C1343:E1343"/>
    <mergeCell ref="L1329:N1329"/>
    <mergeCell ref="D1331:E1331"/>
    <mergeCell ref="D1332:E1332"/>
    <mergeCell ref="D1333:E1333"/>
    <mergeCell ref="D1334:E1334"/>
    <mergeCell ref="C1338:M1338"/>
    <mergeCell ref="C1325:D1325"/>
    <mergeCell ref="E1325:F1325"/>
    <mergeCell ref="G1325:H1325"/>
    <mergeCell ref="C1327:M1327"/>
    <mergeCell ref="A1329:A1330"/>
    <mergeCell ref="B1329:B1330"/>
    <mergeCell ref="C1329:C1330"/>
    <mergeCell ref="D1329:E1330"/>
    <mergeCell ref="F1329:H1329"/>
    <mergeCell ref="I1329:K1329"/>
    <mergeCell ref="C1323:D1323"/>
    <mergeCell ref="E1323:F1323"/>
    <mergeCell ref="G1323:H1323"/>
    <mergeCell ref="C1324:D1324"/>
    <mergeCell ref="E1324:F1324"/>
    <mergeCell ref="G1324:H1324"/>
    <mergeCell ref="C1312:N1312"/>
    <mergeCell ref="F1317:N1317"/>
    <mergeCell ref="F1318:H1318"/>
    <mergeCell ref="C1322:H1322"/>
    <mergeCell ref="I1322:K1322"/>
    <mergeCell ref="L1322:N1322"/>
    <mergeCell ref="M1288:O1288"/>
    <mergeCell ref="B1296:O1296"/>
    <mergeCell ref="C1300:N1300"/>
    <mergeCell ref="C1301:N1301"/>
    <mergeCell ref="C1302:N1302"/>
    <mergeCell ref="J1310:N1310"/>
    <mergeCell ref="A1288:A1289"/>
    <mergeCell ref="B1288:B1289"/>
    <mergeCell ref="C1288:C1289"/>
    <mergeCell ref="D1288:F1288"/>
    <mergeCell ref="G1288:I1288"/>
    <mergeCell ref="J1288:L1288"/>
    <mergeCell ref="D1282:G1282"/>
    <mergeCell ref="J1282:K1282"/>
    <mergeCell ref="L1282:M1282"/>
    <mergeCell ref="C1283:N1283"/>
    <mergeCell ref="B1284:N1284"/>
    <mergeCell ref="C1286:N1286"/>
    <mergeCell ref="D1278:G1278"/>
    <mergeCell ref="J1278:K1278"/>
    <mergeCell ref="L1278:M1278"/>
    <mergeCell ref="C1279:N1279"/>
    <mergeCell ref="B1280:N1280"/>
    <mergeCell ref="D1281:G1281"/>
    <mergeCell ref="J1281:K1281"/>
    <mergeCell ref="L1281:M1281"/>
    <mergeCell ref="D1274:G1274"/>
    <mergeCell ref="J1274:K1274"/>
    <mergeCell ref="L1274:M1274"/>
    <mergeCell ref="C1275:N1275"/>
    <mergeCell ref="B1276:N1276"/>
    <mergeCell ref="D1277:G1277"/>
    <mergeCell ref="J1277:K1277"/>
    <mergeCell ref="L1277:M1277"/>
    <mergeCell ref="D1270:G1270"/>
    <mergeCell ref="J1270:K1270"/>
    <mergeCell ref="L1270:M1270"/>
    <mergeCell ref="C1271:N1271"/>
    <mergeCell ref="B1272:N1272"/>
    <mergeCell ref="D1273:G1273"/>
    <mergeCell ref="J1273:K1273"/>
    <mergeCell ref="L1273:M1273"/>
    <mergeCell ref="C1266:N1266"/>
    <mergeCell ref="B1267:N1267"/>
    <mergeCell ref="E1268:N1268"/>
    <mergeCell ref="D1269:G1269"/>
    <mergeCell ref="J1269:K1269"/>
    <mergeCell ref="L1269:M1269"/>
    <mergeCell ref="C1262:N1262"/>
    <mergeCell ref="B1263:N1263"/>
    <mergeCell ref="D1264:G1264"/>
    <mergeCell ref="J1264:K1264"/>
    <mergeCell ref="L1264:M1264"/>
    <mergeCell ref="D1265:G1265"/>
    <mergeCell ref="J1265:K1265"/>
    <mergeCell ref="L1265:M1265"/>
    <mergeCell ref="C1258:N1258"/>
    <mergeCell ref="B1259:N1259"/>
    <mergeCell ref="D1260:G1260"/>
    <mergeCell ref="J1260:K1260"/>
    <mergeCell ref="L1260:M1260"/>
    <mergeCell ref="D1261:G1261"/>
    <mergeCell ref="J1261:K1261"/>
    <mergeCell ref="L1261:M1261"/>
    <mergeCell ref="C1254:N1254"/>
    <mergeCell ref="B1255:N1255"/>
    <mergeCell ref="D1256:G1256"/>
    <mergeCell ref="J1256:K1256"/>
    <mergeCell ref="L1256:M1256"/>
    <mergeCell ref="D1257:G1257"/>
    <mergeCell ref="J1257:K1257"/>
    <mergeCell ref="L1257:M1257"/>
    <mergeCell ref="D1252:G1252"/>
    <mergeCell ref="J1252:K1252"/>
    <mergeCell ref="L1252:M1252"/>
    <mergeCell ref="D1253:G1253"/>
    <mergeCell ref="J1253:K1253"/>
    <mergeCell ref="L1253:M1253"/>
    <mergeCell ref="L1248:M1249"/>
    <mergeCell ref="N1248:N1249"/>
    <mergeCell ref="D1250:G1250"/>
    <mergeCell ref="J1250:K1250"/>
    <mergeCell ref="L1250:M1250"/>
    <mergeCell ref="E1251:N1251"/>
    <mergeCell ref="B1248:B1249"/>
    <mergeCell ref="C1248:C1249"/>
    <mergeCell ref="D1248:G1249"/>
    <mergeCell ref="H1248:H1249"/>
    <mergeCell ref="I1248:I1249"/>
    <mergeCell ref="J1248:K1249"/>
    <mergeCell ref="C1240:E1240"/>
    <mergeCell ref="C1241:E1241"/>
    <mergeCell ref="C1242:E1242"/>
    <mergeCell ref="C1243:E1243"/>
    <mergeCell ref="C1244:E1244"/>
    <mergeCell ref="C1246:J1246"/>
    <mergeCell ref="D1229:E1229"/>
    <mergeCell ref="D1230:E1230"/>
    <mergeCell ref="D1231:E1231"/>
    <mergeCell ref="D1232:E1232"/>
    <mergeCell ref="C1236:M1236"/>
    <mergeCell ref="C1238:E1239"/>
    <mergeCell ref="F1238:H1238"/>
    <mergeCell ref="I1238:K1238"/>
    <mergeCell ref="L1238:N1238"/>
    <mergeCell ref="C1225:M1225"/>
    <mergeCell ref="A1227:A1228"/>
    <mergeCell ref="B1227:B1228"/>
    <mergeCell ref="C1227:C1228"/>
    <mergeCell ref="D1227:E1228"/>
    <mergeCell ref="F1227:H1227"/>
    <mergeCell ref="I1227:K1227"/>
    <mergeCell ref="L1227:N1227"/>
    <mergeCell ref="C1222:D1222"/>
    <mergeCell ref="E1222:F1222"/>
    <mergeCell ref="G1222:H1222"/>
    <mergeCell ref="C1223:D1223"/>
    <mergeCell ref="E1223:F1223"/>
    <mergeCell ref="G1223:H1223"/>
    <mergeCell ref="C1210:N1210"/>
    <mergeCell ref="F1215:N1215"/>
    <mergeCell ref="C1220:H1220"/>
    <mergeCell ref="I1220:K1220"/>
    <mergeCell ref="L1220:N1220"/>
    <mergeCell ref="C1221:D1221"/>
    <mergeCell ref="E1221:F1221"/>
    <mergeCell ref="G1221:H1221"/>
    <mergeCell ref="M1184:O1184"/>
    <mergeCell ref="B1192:O1192"/>
    <mergeCell ref="C1196:N1196"/>
    <mergeCell ref="C1197:N1197"/>
    <mergeCell ref="C1198:N1198"/>
    <mergeCell ref="J1208:N1208"/>
    <mergeCell ref="D1180:G1180"/>
    <mergeCell ref="J1180:K1180"/>
    <mergeCell ref="L1180:M1180"/>
    <mergeCell ref="C1182:N1182"/>
    <mergeCell ref="A1184:A1185"/>
    <mergeCell ref="B1184:B1185"/>
    <mergeCell ref="C1184:C1185"/>
    <mergeCell ref="D1184:F1184"/>
    <mergeCell ref="G1184:I1184"/>
    <mergeCell ref="J1184:L1184"/>
    <mergeCell ref="D1178:G1178"/>
    <mergeCell ref="J1178:K1178"/>
    <mergeCell ref="L1178:M1178"/>
    <mergeCell ref="D1179:G1179"/>
    <mergeCell ref="J1179:K1179"/>
    <mergeCell ref="L1179:M1179"/>
    <mergeCell ref="D1174:G1174"/>
    <mergeCell ref="J1174:K1174"/>
    <mergeCell ref="L1174:M1174"/>
    <mergeCell ref="C1175:N1175"/>
    <mergeCell ref="B1176:N1176"/>
    <mergeCell ref="D1177:G1177"/>
    <mergeCell ref="J1177:K1177"/>
    <mergeCell ref="L1177:M1177"/>
    <mergeCell ref="C1170:N1170"/>
    <mergeCell ref="B1171:N1171"/>
    <mergeCell ref="D1172:G1172"/>
    <mergeCell ref="J1172:K1172"/>
    <mergeCell ref="L1172:M1172"/>
    <mergeCell ref="D1173:G1173"/>
    <mergeCell ref="J1173:K1173"/>
    <mergeCell ref="L1173:M1173"/>
    <mergeCell ref="E1167:N1167"/>
    <mergeCell ref="D1168:G1168"/>
    <mergeCell ref="J1168:K1168"/>
    <mergeCell ref="L1168:M1168"/>
    <mergeCell ref="D1169:G1169"/>
    <mergeCell ref="J1169:K1169"/>
    <mergeCell ref="L1169:M1169"/>
    <mergeCell ref="J1164:K1165"/>
    <mergeCell ref="L1164:M1165"/>
    <mergeCell ref="N1164:N1165"/>
    <mergeCell ref="D1166:G1166"/>
    <mergeCell ref="J1166:K1166"/>
    <mergeCell ref="L1166:M1166"/>
    <mergeCell ref="C1157:E1157"/>
    <mergeCell ref="C1158:E1158"/>
    <mergeCell ref="C1159:E1159"/>
    <mergeCell ref="C1160:E1160"/>
    <mergeCell ref="C1162:J1162"/>
    <mergeCell ref="B1164:B1165"/>
    <mergeCell ref="C1164:C1165"/>
    <mergeCell ref="D1164:G1165"/>
    <mergeCell ref="H1164:H1165"/>
    <mergeCell ref="I1164:I1165"/>
    <mergeCell ref="C1153:E1154"/>
    <mergeCell ref="F1153:H1153"/>
    <mergeCell ref="I1153:K1153"/>
    <mergeCell ref="L1153:N1153"/>
    <mergeCell ref="C1155:E1155"/>
    <mergeCell ref="C1156:E1156"/>
    <mergeCell ref="D1144:E1144"/>
    <mergeCell ref="D1145:E1145"/>
    <mergeCell ref="D1146:E1146"/>
    <mergeCell ref="D1147:E1147"/>
    <mergeCell ref="C1149:O1149"/>
    <mergeCell ref="C1151:M1151"/>
    <mergeCell ref="C1140:M1140"/>
    <mergeCell ref="A1142:A1143"/>
    <mergeCell ref="B1142:B1143"/>
    <mergeCell ref="C1142:C1143"/>
    <mergeCell ref="D1142:E1143"/>
    <mergeCell ref="F1142:H1142"/>
    <mergeCell ref="I1142:K1142"/>
    <mergeCell ref="L1142:N1142"/>
    <mergeCell ref="C1137:D1137"/>
    <mergeCell ref="E1137:F1137"/>
    <mergeCell ref="G1137:H1137"/>
    <mergeCell ref="C1138:D1138"/>
    <mergeCell ref="E1138:F1138"/>
    <mergeCell ref="G1138:H1138"/>
    <mergeCell ref="F1131:O1131"/>
    <mergeCell ref="F1132:H1132"/>
    <mergeCell ref="C1135:H1135"/>
    <mergeCell ref="I1135:K1135"/>
    <mergeCell ref="L1135:N1135"/>
    <mergeCell ref="C1136:D1136"/>
    <mergeCell ref="E1136:F1136"/>
    <mergeCell ref="G1136:H1136"/>
    <mergeCell ref="B1106:O1106"/>
    <mergeCell ref="C1110:N1110"/>
    <mergeCell ref="C1111:N1111"/>
    <mergeCell ref="C1112:N1112"/>
    <mergeCell ref="J1124:N1124"/>
    <mergeCell ref="C1126:N1126"/>
    <mergeCell ref="C1096:N1096"/>
    <mergeCell ref="A1098:A1099"/>
    <mergeCell ref="B1098:B1099"/>
    <mergeCell ref="C1098:C1099"/>
    <mergeCell ref="D1098:F1098"/>
    <mergeCell ref="G1098:I1098"/>
    <mergeCell ref="J1098:L1098"/>
    <mergeCell ref="M1098:O1098"/>
    <mergeCell ref="D1093:G1093"/>
    <mergeCell ref="J1093:K1093"/>
    <mergeCell ref="L1093:M1093"/>
    <mergeCell ref="D1094:G1094"/>
    <mergeCell ref="J1094:K1094"/>
    <mergeCell ref="L1094:M1094"/>
    <mergeCell ref="D1091:G1091"/>
    <mergeCell ref="J1091:K1091"/>
    <mergeCell ref="L1091:M1091"/>
    <mergeCell ref="D1092:G1092"/>
    <mergeCell ref="J1092:K1092"/>
    <mergeCell ref="L1092:M1092"/>
    <mergeCell ref="D1089:G1089"/>
    <mergeCell ref="J1089:K1089"/>
    <mergeCell ref="L1089:M1089"/>
    <mergeCell ref="D1090:G1090"/>
    <mergeCell ref="J1090:K1090"/>
    <mergeCell ref="L1090:M1090"/>
    <mergeCell ref="D1087:G1087"/>
    <mergeCell ref="J1087:K1087"/>
    <mergeCell ref="L1087:M1087"/>
    <mergeCell ref="D1088:G1088"/>
    <mergeCell ref="J1088:K1088"/>
    <mergeCell ref="L1088:M1088"/>
    <mergeCell ref="D1083:G1083"/>
    <mergeCell ref="J1083:K1083"/>
    <mergeCell ref="L1083:M1083"/>
    <mergeCell ref="C1084:N1084"/>
    <mergeCell ref="B1085:N1085"/>
    <mergeCell ref="E1086:N1086"/>
    <mergeCell ref="D1081:G1081"/>
    <mergeCell ref="J1081:K1081"/>
    <mergeCell ref="L1081:M1081"/>
    <mergeCell ref="D1082:G1082"/>
    <mergeCell ref="J1082:K1082"/>
    <mergeCell ref="L1082:M1082"/>
    <mergeCell ref="D1079:G1079"/>
    <mergeCell ref="J1079:K1079"/>
    <mergeCell ref="L1079:M1079"/>
    <mergeCell ref="D1080:G1080"/>
    <mergeCell ref="J1080:K1080"/>
    <mergeCell ref="L1080:M1080"/>
    <mergeCell ref="D1077:G1077"/>
    <mergeCell ref="J1077:K1077"/>
    <mergeCell ref="L1077:M1077"/>
    <mergeCell ref="D1078:G1078"/>
    <mergeCell ref="J1078:K1078"/>
    <mergeCell ref="L1078:M1078"/>
    <mergeCell ref="C1073:N1073"/>
    <mergeCell ref="B1074:N1074"/>
    <mergeCell ref="E1075:N1075"/>
    <mergeCell ref="D1076:G1076"/>
    <mergeCell ref="J1076:K1076"/>
    <mergeCell ref="L1076:M1076"/>
    <mergeCell ref="D1071:G1071"/>
    <mergeCell ref="J1071:K1071"/>
    <mergeCell ref="L1071:M1071"/>
    <mergeCell ref="D1072:G1072"/>
    <mergeCell ref="J1072:K1072"/>
    <mergeCell ref="L1072:M1072"/>
    <mergeCell ref="C1067:N1067"/>
    <mergeCell ref="B1068:N1068"/>
    <mergeCell ref="D1069:G1069"/>
    <mergeCell ref="J1069:K1069"/>
    <mergeCell ref="L1069:M1069"/>
    <mergeCell ref="D1070:G1070"/>
    <mergeCell ref="J1070:K1070"/>
    <mergeCell ref="L1070:M1070"/>
    <mergeCell ref="D1065:G1065"/>
    <mergeCell ref="J1065:K1065"/>
    <mergeCell ref="L1065:M1065"/>
    <mergeCell ref="D1066:G1066"/>
    <mergeCell ref="J1066:K1066"/>
    <mergeCell ref="L1066:M1066"/>
    <mergeCell ref="C1061:N1061"/>
    <mergeCell ref="B1062:N1062"/>
    <mergeCell ref="D1063:G1063"/>
    <mergeCell ref="J1063:K1063"/>
    <mergeCell ref="L1063:M1063"/>
    <mergeCell ref="D1064:G1064"/>
    <mergeCell ref="J1064:K1064"/>
    <mergeCell ref="L1064:M1064"/>
    <mergeCell ref="D1059:G1059"/>
    <mergeCell ref="J1059:K1059"/>
    <mergeCell ref="L1059:M1059"/>
    <mergeCell ref="D1060:G1060"/>
    <mergeCell ref="J1060:K1060"/>
    <mergeCell ref="L1060:M1060"/>
    <mergeCell ref="D1055:G1055"/>
    <mergeCell ref="J1055:K1055"/>
    <mergeCell ref="L1055:M1055"/>
    <mergeCell ref="C1056:N1056"/>
    <mergeCell ref="B1057:N1057"/>
    <mergeCell ref="D1058:G1058"/>
    <mergeCell ref="J1058:K1058"/>
    <mergeCell ref="L1058:M1058"/>
    <mergeCell ref="D1053:G1053"/>
    <mergeCell ref="J1053:K1053"/>
    <mergeCell ref="L1053:M1053"/>
    <mergeCell ref="D1054:G1054"/>
    <mergeCell ref="J1054:K1054"/>
    <mergeCell ref="L1054:M1054"/>
    <mergeCell ref="D1051:G1051"/>
    <mergeCell ref="J1051:K1051"/>
    <mergeCell ref="L1051:M1051"/>
    <mergeCell ref="D1052:G1052"/>
    <mergeCell ref="J1052:K1052"/>
    <mergeCell ref="L1052:M1052"/>
    <mergeCell ref="L1047:M1048"/>
    <mergeCell ref="N1047:N1048"/>
    <mergeCell ref="D1049:G1049"/>
    <mergeCell ref="J1049:K1049"/>
    <mergeCell ref="L1049:M1049"/>
    <mergeCell ref="E1050:N1050"/>
    <mergeCell ref="C1042:E1042"/>
    <mergeCell ref="C1043:E1043"/>
    <mergeCell ref="C1045:J1045"/>
    <mergeCell ref="B1047:B1048"/>
    <mergeCell ref="C1047:C1048"/>
    <mergeCell ref="D1047:G1048"/>
    <mergeCell ref="H1047:H1048"/>
    <mergeCell ref="I1047:I1048"/>
    <mergeCell ref="J1047:K1048"/>
    <mergeCell ref="C1038:E1039"/>
    <mergeCell ref="F1038:H1038"/>
    <mergeCell ref="I1038:K1038"/>
    <mergeCell ref="L1038:N1038"/>
    <mergeCell ref="C1040:E1040"/>
    <mergeCell ref="C1041:E1041"/>
    <mergeCell ref="D1029:E1029"/>
    <mergeCell ref="D1030:E1030"/>
    <mergeCell ref="D1031:E1031"/>
    <mergeCell ref="D1032:E1032"/>
    <mergeCell ref="D1033:E1033"/>
    <mergeCell ref="C1036:M1036"/>
    <mergeCell ref="C1025:M1025"/>
    <mergeCell ref="A1027:A1028"/>
    <mergeCell ref="B1027:B1028"/>
    <mergeCell ref="C1027:C1028"/>
    <mergeCell ref="D1027:E1028"/>
    <mergeCell ref="F1027:H1027"/>
    <mergeCell ref="I1027:K1027"/>
    <mergeCell ref="L1027:N1027"/>
    <mergeCell ref="C1022:D1022"/>
    <mergeCell ref="E1022:F1022"/>
    <mergeCell ref="G1022:H1022"/>
    <mergeCell ref="C1023:D1023"/>
    <mergeCell ref="E1023:F1023"/>
    <mergeCell ref="G1023:H1023"/>
    <mergeCell ref="C1008:N1008"/>
    <mergeCell ref="F1013:M1013"/>
    <mergeCell ref="C1020:H1020"/>
    <mergeCell ref="I1020:K1020"/>
    <mergeCell ref="L1020:N1020"/>
    <mergeCell ref="C1021:D1021"/>
    <mergeCell ref="E1021:F1021"/>
    <mergeCell ref="G1021:H1021"/>
    <mergeCell ref="M984:O984"/>
    <mergeCell ref="B992:O992"/>
    <mergeCell ref="C996:N996"/>
    <mergeCell ref="C997:N997"/>
    <mergeCell ref="C998:N998"/>
    <mergeCell ref="J1006:N1006"/>
    <mergeCell ref="A984:A985"/>
    <mergeCell ref="B984:B985"/>
    <mergeCell ref="C984:C985"/>
    <mergeCell ref="D984:F984"/>
    <mergeCell ref="G984:I984"/>
    <mergeCell ref="J984:L984"/>
    <mergeCell ref="D978:G978"/>
    <mergeCell ref="J978:K978"/>
    <mergeCell ref="L978:M978"/>
    <mergeCell ref="C979:N979"/>
    <mergeCell ref="B980:N980"/>
    <mergeCell ref="C982:N982"/>
    <mergeCell ref="D976:G976"/>
    <mergeCell ref="J976:K976"/>
    <mergeCell ref="L976:M976"/>
    <mergeCell ref="D977:G977"/>
    <mergeCell ref="J977:K977"/>
    <mergeCell ref="L977:M977"/>
    <mergeCell ref="D974:G974"/>
    <mergeCell ref="J974:K974"/>
    <mergeCell ref="L974:M974"/>
    <mergeCell ref="D975:G975"/>
    <mergeCell ref="J975:K975"/>
    <mergeCell ref="L975:M975"/>
    <mergeCell ref="D972:G972"/>
    <mergeCell ref="J972:K972"/>
    <mergeCell ref="L972:M972"/>
    <mergeCell ref="D973:G973"/>
    <mergeCell ref="J973:K973"/>
    <mergeCell ref="L973:M973"/>
    <mergeCell ref="C968:N968"/>
    <mergeCell ref="B969:N969"/>
    <mergeCell ref="E970:N970"/>
    <mergeCell ref="D971:G971"/>
    <mergeCell ref="J971:K971"/>
    <mergeCell ref="L971:M971"/>
    <mergeCell ref="D966:G966"/>
    <mergeCell ref="J966:K966"/>
    <mergeCell ref="L966:M966"/>
    <mergeCell ref="D967:G967"/>
    <mergeCell ref="J967:K967"/>
    <mergeCell ref="L967:M967"/>
    <mergeCell ref="E963:N963"/>
    <mergeCell ref="D964:G964"/>
    <mergeCell ref="J964:K964"/>
    <mergeCell ref="L964:M964"/>
    <mergeCell ref="D965:G965"/>
    <mergeCell ref="J965:K965"/>
    <mergeCell ref="L965:M965"/>
    <mergeCell ref="D961:G961"/>
    <mergeCell ref="J961:K961"/>
    <mergeCell ref="L961:M961"/>
    <mergeCell ref="D962:G962"/>
    <mergeCell ref="J962:K962"/>
    <mergeCell ref="L962:M962"/>
    <mergeCell ref="C957:N957"/>
    <mergeCell ref="B958:N958"/>
    <mergeCell ref="D959:G959"/>
    <mergeCell ref="J959:K959"/>
    <mergeCell ref="L959:M959"/>
    <mergeCell ref="D960:G960"/>
    <mergeCell ref="J960:K960"/>
    <mergeCell ref="L960:M960"/>
    <mergeCell ref="C953:N953"/>
    <mergeCell ref="B954:N954"/>
    <mergeCell ref="D955:G955"/>
    <mergeCell ref="J955:K955"/>
    <mergeCell ref="L955:M955"/>
    <mergeCell ref="D956:G956"/>
    <mergeCell ref="J956:K956"/>
    <mergeCell ref="L956:M956"/>
    <mergeCell ref="C949:N949"/>
    <mergeCell ref="B950:N950"/>
    <mergeCell ref="D951:G951"/>
    <mergeCell ref="J951:K951"/>
    <mergeCell ref="L951:M951"/>
    <mergeCell ref="D952:G952"/>
    <mergeCell ref="J952:K952"/>
    <mergeCell ref="L952:M952"/>
    <mergeCell ref="D947:G947"/>
    <mergeCell ref="J947:K947"/>
    <mergeCell ref="L947:M947"/>
    <mergeCell ref="D948:G948"/>
    <mergeCell ref="J948:K948"/>
    <mergeCell ref="L948:M948"/>
    <mergeCell ref="D945:G945"/>
    <mergeCell ref="J945:K945"/>
    <mergeCell ref="L945:M945"/>
    <mergeCell ref="D946:G946"/>
    <mergeCell ref="J946:K946"/>
    <mergeCell ref="L946:M946"/>
    <mergeCell ref="D943:G943"/>
    <mergeCell ref="J943:K943"/>
    <mergeCell ref="L943:M943"/>
    <mergeCell ref="D944:G944"/>
    <mergeCell ref="J944:K944"/>
    <mergeCell ref="L944:M944"/>
    <mergeCell ref="D941:G941"/>
    <mergeCell ref="J941:K941"/>
    <mergeCell ref="L941:M941"/>
    <mergeCell ref="D942:G942"/>
    <mergeCell ref="J942:K942"/>
    <mergeCell ref="L942:M942"/>
    <mergeCell ref="L937:M938"/>
    <mergeCell ref="N937:N938"/>
    <mergeCell ref="D939:G939"/>
    <mergeCell ref="J939:K939"/>
    <mergeCell ref="L939:M939"/>
    <mergeCell ref="E940:N940"/>
    <mergeCell ref="C932:E932"/>
    <mergeCell ref="C933:E933"/>
    <mergeCell ref="C935:J935"/>
    <mergeCell ref="B937:B938"/>
    <mergeCell ref="C937:C938"/>
    <mergeCell ref="D937:G938"/>
    <mergeCell ref="H937:H938"/>
    <mergeCell ref="I937:I938"/>
    <mergeCell ref="J937:K938"/>
    <mergeCell ref="C928:E929"/>
    <mergeCell ref="F928:H928"/>
    <mergeCell ref="I928:K928"/>
    <mergeCell ref="L928:N928"/>
    <mergeCell ref="C930:E930"/>
    <mergeCell ref="C931:E931"/>
    <mergeCell ref="D919:E919"/>
    <mergeCell ref="D920:E920"/>
    <mergeCell ref="D921:E921"/>
    <mergeCell ref="D922:E922"/>
    <mergeCell ref="D923:E923"/>
    <mergeCell ref="C926:M926"/>
    <mergeCell ref="C915:M915"/>
    <mergeCell ref="A917:A918"/>
    <mergeCell ref="B917:B918"/>
    <mergeCell ref="C917:C918"/>
    <mergeCell ref="D917:E918"/>
    <mergeCell ref="F917:H917"/>
    <mergeCell ref="I917:K917"/>
    <mergeCell ref="L917:N917"/>
    <mergeCell ref="C912:D912"/>
    <mergeCell ref="E912:F912"/>
    <mergeCell ref="G912:H912"/>
    <mergeCell ref="C913:D913"/>
    <mergeCell ref="E913:F913"/>
    <mergeCell ref="G913:H913"/>
    <mergeCell ref="F905:O905"/>
    <mergeCell ref="C910:H910"/>
    <mergeCell ref="I910:K910"/>
    <mergeCell ref="L910:N910"/>
    <mergeCell ref="C911:D911"/>
    <mergeCell ref="E911:F911"/>
    <mergeCell ref="G911:H911"/>
    <mergeCell ref="B880:O880"/>
    <mergeCell ref="C884:N884"/>
    <mergeCell ref="C885:N885"/>
    <mergeCell ref="C886:N886"/>
    <mergeCell ref="J898:N898"/>
    <mergeCell ref="C900:N900"/>
    <mergeCell ref="C870:N870"/>
    <mergeCell ref="A872:A873"/>
    <mergeCell ref="B872:B873"/>
    <mergeCell ref="C872:C873"/>
    <mergeCell ref="D872:F872"/>
    <mergeCell ref="G872:I872"/>
    <mergeCell ref="J872:L872"/>
    <mergeCell ref="M872:O872"/>
    <mergeCell ref="D867:G867"/>
    <mergeCell ref="J867:K867"/>
    <mergeCell ref="L867:M867"/>
    <mergeCell ref="D868:G868"/>
    <mergeCell ref="J868:K868"/>
    <mergeCell ref="L868:M868"/>
    <mergeCell ref="E864:N864"/>
    <mergeCell ref="D865:G865"/>
    <mergeCell ref="J865:K865"/>
    <mergeCell ref="L865:M865"/>
    <mergeCell ref="D866:G866"/>
    <mergeCell ref="J866:K866"/>
    <mergeCell ref="L866:M866"/>
    <mergeCell ref="J861:K862"/>
    <mergeCell ref="L861:M862"/>
    <mergeCell ref="N861:N862"/>
    <mergeCell ref="D863:G863"/>
    <mergeCell ref="J863:K863"/>
    <mergeCell ref="L863:M863"/>
    <mergeCell ref="C854:E854"/>
    <mergeCell ref="C855:E855"/>
    <mergeCell ref="C856:E856"/>
    <mergeCell ref="C857:E857"/>
    <mergeCell ref="C859:J859"/>
    <mergeCell ref="B861:B862"/>
    <mergeCell ref="C861:C862"/>
    <mergeCell ref="D861:G862"/>
    <mergeCell ref="H861:H862"/>
    <mergeCell ref="I861:I862"/>
    <mergeCell ref="C850:E851"/>
    <mergeCell ref="F850:H850"/>
    <mergeCell ref="I850:K850"/>
    <mergeCell ref="L850:N850"/>
    <mergeCell ref="C852:E852"/>
    <mergeCell ref="C853:E853"/>
    <mergeCell ref="D841:E841"/>
    <mergeCell ref="D842:E842"/>
    <mergeCell ref="D843:E843"/>
    <mergeCell ref="D844:E844"/>
    <mergeCell ref="C846:O846"/>
    <mergeCell ref="C848:M848"/>
    <mergeCell ref="C837:M837"/>
    <mergeCell ref="A839:A840"/>
    <mergeCell ref="B839:B840"/>
    <mergeCell ref="C839:C840"/>
    <mergeCell ref="D839:E840"/>
    <mergeCell ref="F839:H839"/>
    <mergeCell ref="I839:K839"/>
    <mergeCell ref="L839:N839"/>
    <mergeCell ref="C834:D834"/>
    <mergeCell ref="E834:F834"/>
    <mergeCell ref="G834:H834"/>
    <mergeCell ref="C835:D835"/>
    <mergeCell ref="E835:F835"/>
    <mergeCell ref="G835:H835"/>
    <mergeCell ref="F827:O827"/>
    <mergeCell ref="F828:H828"/>
    <mergeCell ref="C832:H832"/>
    <mergeCell ref="I832:K832"/>
    <mergeCell ref="L832:N832"/>
    <mergeCell ref="C833:D833"/>
    <mergeCell ref="E833:F833"/>
    <mergeCell ref="G833:H833"/>
    <mergeCell ref="B802:O802"/>
    <mergeCell ref="C806:N806"/>
    <mergeCell ref="C807:N807"/>
    <mergeCell ref="C808:N808"/>
    <mergeCell ref="J820:N820"/>
    <mergeCell ref="C822:N822"/>
    <mergeCell ref="C790:N790"/>
    <mergeCell ref="B791:N791"/>
    <mergeCell ref="C792:N792"/>
    <mergeCell ref="A794:A795"/>
    <mergeCell ref="B794:B795"/>
    <mergeCell ref="C794:C795"/>
    <mergeCell ref="D794:F794"/>
    <mergeCell ref="G794:I794"/>
    <mergeCell ref="J794:L794"/>
    <mergeCell ref="M794:O794"/>
    <mergeCell ref="D788:G788"/>
    <mergeCell ref="J788:K788"/>
    <mergeCell ref="L788:M788"/>
    <mergeCell ref="D789:G789"/>
    <mergeCell ref="J789:K789"/>
    <mergeCell ref="L789:M789"/>
    <mergeCell ref="D786:G786"/>
    <mergeCell ref="J786:K786"/>
    <mergeCell ref="L786:M786"/>
    <mergeCell ref="D787:G787"/>
    <mergeCell ref="J787:K787"/>
    <mergeCell ref="L787:M787"/>
    <mergeCell ref="D784:G784"/>
    <mergeCell ref="J784:K784"/>
    <mergeCell ref="L784:M784"/>
    <mergeCell ref="D785:G785"/>
    <mergeCell ref="J785:K785"/>
    <mergeCell ref="L785:M785"/>
    <mergeCell ref="B780:N780"/>
    <mergeCell ref="D781:G781"/>
    <mergeCell ref="J781:K781"/>
    <mergeCell ref="L781:M781"/>
    <mergeCell ref="C782:N782"/>
    <mergeCell ref="B783:N783"/>
    <mergeCell ref="C776:N776"/>
    <mergeCell ref="B777:N777"/>
    <mergeCell ref="D778:G778"/>
    <mergeCell ref="J778:K778"/>
    <mergeCell ref="L778:M778"/>
    <mergeCell ref="C779:N779"/>
    <mergeCell ref="D772:G772"/>
    <mergeCell ref="J772:K772"/>
    <mergeCell ref="L772:M772"/>
    <mergeCell ref="C773:N773"/>
    <mergeCell ref="B774:N774"/>
    <mergeCell ref="D775:G775"/>
    <mergeCell ref="J775:K775"/>
    <mergeCell ref="L775:M775"/>
    <mergeCell ref="D770:G770"/>
    <mergeCell ref="J770:K770"/>
    <mergeCell ref="L770:M770"/>
    <mergeCell ref="D771:G771"/>
    <mergeCell ref="J771:K771"/>
    <mergeCell ref="L771:M771"/>
    <mergeCell ref="E767:N767"/>
    <mergeCell ref="D768:G768"/>
    <mergeCell ref="J768:K768"/>
    <mergeCell ref="L768:M768"/>
    <mergeCell ref="D769:G769"/>
    <mergeCell ref="J769:K769"/>
    <mergeCell ref="L769:M769"/>
    <mergeCell ref="J764:K765"/>
    <mergeCell ref="L764:M765"/>
    <mergeCell ref="N764:N765"/>
    <mergeCell ref="D766:G766"/>
    <mergeCell ref="J766:K766"/>
    <mergeCell ref="L766:M766"/>
    <mergeCell ref="C757:E757"/>
    <mergeCell ref="C758:E758"/>
    <mergeCell ref="C759:E759"/>
    <mergeCell ref="C760:E760"/>
    <mergeCell ref="C762:J762"/>
    <mergeCell ref="B764:B765"/>
    <mergeCell ref="C764:C765"/>
    <mergeCell ref="D764:G765"/>
    <mergeCell ref="H764:H765"/>
    <mergeCell ref="I764:I765"/>
    <mergeCell ref="C753:E754"/>
    <mergeCell ref="F753:H753"/>
    <mergeCell ref="I753:K753"/>
    <mergeCell ref="L753:N753"/>
    <mergeCell ref="C755:E755"/>
    <mergeCell ref="C756:E756"/>
    <mergeCell ref="D744:E744"/>
    <mergeCell ref="D745:E745"/>
    <mergeCell ref="D746:E746"/>
    <mergeCell ref="D747:E747"/>
    <mergeCell ref="C749:O749"/>
    <mergeCell ref="C751:M751"/>
    <mergeCell ref="C740:M740"/>
    <mergeCell ref="A742:A743"/>
    <mergeCell ref="B742:B743"/>
    <mergeCell ref="C742:C743"/>
    <mergeCell ref="D742:E743"/>
    <mergeCell ref="F742:H742"/>
    <mergeCell ref="I742:K742"/>
    <mergeCell ref="L742:N742"/>
    <mergeCell ref="C737:D737"/>
    <mergeCell ref="E737:F737"/>
    <mergeCell ref="G737:H737"/>
    <mergeCell ref="C738:D738"/>
    <mergeCell ref="E738:F738"/>
    <mergeCell ref="G738:H738"/>
    <mergeCell ref="F730:O730"/>
    <mergeCell ref="F731:H731"/>
    <mergeCell ref="C735:H735"/>
    <mergeCell ref="I735:K735"/>
    <mergeCell ref="L735:N735"/>
    <mergeCell ref="C736:D736"/>
    <mergeCell ref="E736:F736"/>
    <mergeCell ref="G736:H736"/>
    <mergeCell ref="B706:O706"/>
    <mergeCell ref="C710:N710"/>
    <mergeCell ref="C711:N711"/>
    <mergeCell ref="C712:N712"/>
    <mergeCell ref="J723:N723"/>
    <mergeCell ref="C725:N725"/>
    <mergeCell ref="C693:N693"/>
    <mergeCell ref="B694:N694"/>
    <mergeCell ref="C696:N696"/>
    <mergeCell ref="A698:A699"/>
    <mergeCell ref="B698:B699"/>
    <mergeCell ref="C698:C699"/>
    <mergeCell ref="D698:F698"/>
    <mergeCell ref="G698:I698"/>
    <mergeCell ref="J698:L698"/>
    <mergeCell ref="M698:O698"/>
    <mergeCell ref="D691:G691"/>
    <mergeCell ref="J691:K691"/>
    <mergeCell ref="L691:M691"/>
    <mergeCell ref="D692:G692"/>
    <mergeCell ref="J692:K692"/>
    <mergeCell ref="L692:M692"/>
    <mergeCell ref="C687:N687"/>
    <mergeCell ref="B688:N688"/>
    <mergeCell ref="D689:G689"/>
    <mergeCell ref="J689:K689"/>
    <mergeCell ref="L689:M689"/>
    <mergeCell ref="D690:G690"/>
    <mergeCell ref="J690:K690"/>
    <mergeCell ref="L690:M690"/>
    <mergeCell ref="D683:G683"/>
    <mergeCell ref="J683:K683"/>
    <mergeCell ref="L683:M683"/>
    <mergeCell ref="C684:N684"/>
    <mergeCell ref="B685:N685"/>
    <mergeCell ref="D686:G686"/>
    <mergeCell ref="J686:K686"/>
    <mergeCell ref="L686:M686"/>
    <mergeCell ref="D681:G681"/>
    <mergeCell ref="J681:K681"/>
    <mergeCell ref="L681:M681"/>
    <mergeCell ref="D682:G682"/>
    <mergeCell ref="J682:K682"/>
    <mergeCell ref="L682:M682"/>
    <mergeCell ref="D679:G679"/>
    <mergeCell ref="J679:K679"/>
    <mergeCell ref="L679:M679"/>
    <mergeCell ref="D680:G680"/>
    <mergeCell ref="J680:K680"/>
    <mergeCell ref="L680:M680"/>
    <mergeCell ref="E676:N676"/>
    <mergeCell ref="D677:G677"/>
    <mergeCell ref="J677:K677"/>
    <mergeCell ref="L677:M677"/>
    <mergeCell ref="D678:G678"/>
    <mergeCell ref="J678:K678"/>
    <mergeCell ref="L678:M678"/>
    <mergeCell ref="J673:K674"/>
    <mergeCell ref="L673:M674"/>
    <mergeCell ref="N673:N674"/>
    <mergeCell ref="D675:G675"/>
    <mergeCell ref="J675:K675"/>
    <mergeCell ref="L675:M675"/>
    <mergeCell ref="C666:E666"/>
    <mergeCell ref="C667:E667"/>
    <mergeCell ref="C668:E668"/>
    <mergeCell ref="C669:E669"/>
    <mergeCell ref="C671:J671"/>
    <mergeCell ref="B673:B674"/>
    <mergeCell ref="C673:C674"/>
    <mergeCell ref="D673:G674"/>
    <mergeCell ref="H673:H674"/>
    <mergeCell ref="I673:I674"/>
    <mergeCell ref="C662:E663"/>
    <mergeCell ref="F662:H662"/>
    <mergeCell ref="I662:K662"/>
    <mergeCell ref="L662:N662"/>
    <mergeCell ref="C664:E664"/>
    <mergeCell ref="C665:E665"/>
    <mergeCell ref="L653:N653"/>
    <mergeCell ref="D655:E655"/>
    <mergeCell ref="D656:E656"/>
    <mergeCell ref="D657:E657"/>
    <mergeCell ref="D658:E658"/>
    <mergeCell ref="C660:M660"/>
    <mergeCell ref="C649:D649"/>
    <mergeCell ref="E649:F649"/>
    <mergeCell ref="G649:H649"/>
    <mergeCell ref="C651:M651"/>
    <mergeCell ref="A653:A654"/>
    <mergeCell ref="B653:B654"/>
    <mergeCell ref="C653:C654"/>
    <mergeCell ref="D653:E654"/>
    <mergeCell ref="F653:H653"/>
    <mergeCell ref="I653:K653"/>
    <mergeCell ref="C647:D647"/>
    <mergeCell ref="E647:F647"/>
    <mergeCell ref="G647:H647"/>
    <mergeCell ref="C648:D648"/>
    <mergeCell ref="E648:F648"/>
    <mergeCell ref="G648:H648"/>
    <mergeCell ref="C636:N636"/>
    <mergeCell ref="F641:O641"/>
    <mergeCell ref="F642:H642"/>
    <mergeCell ref="C646:H646"/>
    <mergeCell ref="I646:K646"/>
    <mergeCell ref="L646:N646"/>
    <mergeCell ref="M609:O609"/>
    <mergeCell ref="B617:O617"/>
    <mergeCell ref="C621:N621"/>
    <mergeCell ref="C622:N622"/>
    <mergeCell ref="C623:N623"/>
    <mergeCell ref="J634:N634"/>
    <mergeCell ref="A609:A610"/>
    <mergeCell ref="B609:B610"/>
    <mergeCell ref="C609:C610"/>
    <mergeCell ref="D609:F609"/>
    <mergeCell ref="G609:I609"/>
    <mergeCell ref="J609:L609"/>
    <mergeCell ref="D603:G603"/>
    <mergeCell ref="J603:K603"/>
    <mergeCell ref="L603:M603"/>
    <mergeCell ref="C604:N604"/>
    <mergeCell ref="B605:N605"/>
    <mergeCell ref="C607:N607"/>
    <mergeCell ref="D601:G601"/>
    <mergeCell ref="J601:K601"/>
    <mergeCell ref="L601:M601"/>
    <mergeCell ref="D602:G602"/>
    <mergeCell ref="J602:K602"/>
    <mergeCell ref="L602:M602"/>
    <mergeCell ref="D599:G599"/>
    <mergeCell ref="J599:K599"/>
    <mergeCell ref="L599:M599"/>
    <mergeCell ref="D600:G600"/>
    <mergeCell ref="J600:K600"/>
    <mergeCell ref="L600:M600"/>
    <mergeCell ref="D597:G597"/>
    <mergeCell ref="J597:K597"/>
    <mergeCell ref="L597:M597"/>
    <mergeCell ref="D598:G598"/>
    <mergeCell ref="J598:K598"/>
    <mergeCell ref="L598:M598"/>
    <mergeCell ref="D595:G595"/>
    <mergeCell ref="J595:K595"/>
    <mergeCell ref="L595:M595"/>
    <mergeCell ref="D596:G596"/>
    <mergeCell ref="J596:K596"/>
    <mergeCell ref="L596:M596"/>
    <mergeCell ref="D593:G593"/>
    <mergeCell ref="J593:K593"/>
    <mergeCell ref="L593:M593"/>
    <mergeCell ref="D594:G594"/>
    <mergeCell ref="J594:K594"/>
    <mergeCell ref="L594:M594"/>
    <mergeCell ref="D591:G591"/>
    <mergeCell ref="J591:K591"/>
    <mergeCell ref="L591:M591"/>
    <mergeCell ref="D592:G592"/>
    <mergeCell ref="J592:K592"/>
    <mergeCell ref="L592:M592"/>
    <mergeCell ref="E588:N588"/>
    <mergeCell ref="D589:G589"/>
    <mergeCell ref="J589:K589"/>
    <mergeCell ref="L589:M589"/>
    <mergeCell ref="D590:G590"/>
    <mergeCell ref="J590:K590"/>
    <mergeCell ref="L590:M590"/>
    <mergeCell ref="J585:K586"/>
    <mergeCell ref="L585:M586"/>
    <mergeCell ref="N585:N586"/>
    <mergeCell ref="D587:G587"/>
    <mergeCell ref="J587:K587"/>
    <mergeCell ref="L587:M587"/>
    <mergeCell ref="C578:E578"/>
    <mergeCell ref="C579:E579"/>
    <mergeCell ref="C580:E580"/>
    <mergeCell ref="C581:E581"/>
    <mergeCell ref="C583:J583"/>
    <mergeCell ref="B585:B586"/>
    <mergeCell ref="C585:C586"/>
    <mergeCell ref="D585:G586"/>
    <mergeCell ref="H585:H586"/>
    <mergeCell ref="I585:I586"/>
    <mergeCell ref="C574:E575"/>
    <mergeCell ref="F574:H574"/>
    <mergeCell ref="I574:K574"/>
    <mergeCell ref="L574:N574"/>
    <mergeCell ref="C576:E576"/>
    <mergeCell ref="C577:E577"/>
    <mergeCell ref="L565:N565"/>
    <mergeCell ref="D567:E567"/>
    <mergeCell ref="D568:E568"/>
    <mergeCell ref="D569:E569"/>
    <mergeCell ref="D570:E570"/>
    <mergeCell ref="C572:M572"/>
    <mergeCell ref="C561:D561"/>
    <mergeCell ref="E561:F561"/>
    <mergeCell ref="G561:H561"/>
    <mergeCell ref="C563:M563"/>
    <mergeCell ref="A565:A566"/>
    <mergeCell ref="B565:B566"/>
    <mergeCell ref="C565:C566"/>
    <mergeCell ref="D565:E566"/>
    <mergeCell ref="F565:H565"/>
    <mergeCell ref="I565:K565"/>
    <mergeCell ref="C559:D559"/>
    <mergeCell ref="E559:F559"/>
    <mergeCell ref="G559:H559"/>
    <mergeCell ref="C560:D560"/>
    <mergeCell ref="E560:F560"/>
    <mergeCell ref="G560:H560"/>
    <mergeCell ref="C548:N548"/>
    <mergeCell ref="F553:O553"/>
    <mergeCell ref="F554:H554"/>
    <mergeCell ref="C558:H558"/>
    <mergeCell ref="I558:K558"/>
    <mergeCell ref="L558:N558"/>
    <mergeCell ref="M525:O525"/>
    <mergeCell ref="B533:O533"/>
    <mergeCell ref="C537:N537"/>
    <mergeCell ref="C538:N538"/>
    <mergeCell ref="C539:N539"/>
    <mergeCell ref="J546:N546"/>
    <mergeCell ref="D521:G521"/>
    <mergeCell ref="J521:K521"/>
    <mergeCell ref="L521:M521"/>
    <mergeCell ref="C523:N523"/>
    <mergeCell ref="A525:A526"/>
    <mergeCell ref="B525:B526"/>
    <mergeCell ref="C525:C526"/>
    <mergeCell ref="D525:F525"/>
    <mergeCell ref="G525:I525"/>
    <mergeCell ref="J525:L525"/>
    <mergeCell ref="D519:G519"/>
    <mergeCell ref="J519:K519"/>
    <mergeCell ref="L519:M519"/>
    <mergeCell ref="D520:G520"/>
    <mergeCell ref="J520:K520"/>
    <mergeCell ref="L520:M520"/>
    <mergeCell ref="D517:G517"/>
    <mergeCell ref="J517:K517"/>
    <mergeCell ref="L517:M517"/>
    <mergeCell ref="D518:G518"/>
    <mergeCell ref="J518:K518"/>
    <mergeCell ref="L518:M518"/>
    <mergeCell ref="D515:G515"/>
    <mergeCell ref="J515:K515"/>
    <mergeCell ref="L515:M515"/>
    <mergeCell ref="D516:G516"/>
    <mergeCell ref="J516:K516"/>
    <mergeCell ref="L516:M516"/>
    <mergeCell ref="B512:N512"/>
    <mergeCell ref="D513:G513"/>
    <mergeCell ref="J513:K513"/>
    <mergeCell ref="L513:M513"/>
    <mergeCell ref="D514:G514"/>
    <mergeCell ref="J514:K514"/>
    <mergeCell ref="L514:M514"/>
    <mergeCell ref="C508:N508"/>
    <mergeCell ref="B509:N509"/>
    <mergeCell ref="D510:G510"/>
    <mergeCell ref="J510:K510"/>
    <mergeCell ref="L510:M510"/>
    <mergeCell ref="C511:N511"/>
    <mergeCell ref="D506:G506"/>
    <mergeCell ref="J506:K506"/>
    <mergeCell ref="L506:M506"/>
    <mergeCell ref="D507:G507"/>
    <mergeCell ref="J507:K507"/>
    <mergeCell ref="L507:M507"/>
    <mergeCell ref="D504:G504"/>
    <mergeCell ref="J504:K504"/>
    <mergeCell ref="L504:M504"/>
    <mergeCell ref="D505:G505"/>
    <mergeCell ref="J505:K505"/>
    <mergeCell ref="L505:M505"/>
    <mergeCell ref="D502:G502"/>
    <mergeCell ref="J502:K502"/>
    <mergeCell ref="L502:M502"/>
    <mergeCell ref="D503:G503"/>
    <mergeCell ref="J503:K503"/>
    <mergeCell ref="L503:M503"/>
    <mergeCell ref="L498:M499"/>
    <mergeCell ref="N498:N499"/>
    <mergeCell ref="D500:G500"/>
    <mergeCell ref="J500:K500"/>
    <mergeCell ref="L500:M500"/>
    <mergeCell ref="E501:N501"/>
    <mergeCell ref="C496:J496"/>
    <mergeCell ref="B498:B499"/>
    <mergeCell ref="C498:C499"/>
    <mergeCell ref="D498:G499"/>
    <mergeCell ref="H498:H499"/>
    <mergeCell ref="I498:I499"/>
    <mergeCell ref="J498:K499"/>
    <mergeCell ref="C489:E489"/>
    <mergeCell ref="C490:E490"/>
    <mergeCell ref="C491:E491"/>
    <mergeCell ref="C492:E492"/>
    <mergeCell ref="C493:E493"/>
    <mergeCell ref="C494:E494"/>
    <mergeCell ref="D480:E480"/>
    <mergeCell ref="D481:E481"/>
    <mergeCell ref="D482:E482"/>
    <mergeCell ref="D483:E483"/>
    <mergeCell ref="C485:M485"/>
    <mergeCell ref="C487:E488"/>
    <mergeCell ref="F487:H487"/>
    <mergeCell ref="I487:K487"/>
    <mergeCell ref="L487:N487"/>
    <mergeCell ref="C476:M476"/>
    <mergeCell ref="A478:A479"/>
    <mergeCell ref="B478:B479"/>
    <mergeCell ref="C478:C479"/>
    <mergeCell ref="D478:E479"/>
    <mergeCell ref="F478:H478"/>
    <mergeCell ref="I478:K478"/>
    <mergeCell ref="L478:N478"/>
    <mergeCell ref="C473:D473"/>
    <mergeCell ref="E473:F473"/>
    <mergeCell ref="G473:H473"/>
    <mergeCell ref="C474:D474"/>
    <mergeCell ref="E474:F474"/>
    <mergeCell ref="G474:H474"/>
    <mergeCell ref="F466:O466"/>
    <mergeCell ref="C471:H471"/>
    <mergeCell ref="I471:K471"/>
    <mergeCell ref="L471:N471"/>
    <mergeCell ref="C472:D472"/>
    <mergeCell ref="E472:F472"/>
    <mergeCell ref="G472:H472"/>
    <mergeCell ref="B445:O445"/>
    <mergeCell ref="C449:N449"/>
    <mergeCell ref="C450:N450"/>
    <mergeCell ref="C451:N451"/>
    <mergeCell ref="J459:N459"/>
    <mergeCell ref="C461:N461"/>
    <mergeCell ref="C433:N433"/>
    <mergeCell ref="B434:N434"/>
    <mergeCell ref="C435:N435"/>
    <mergeCell ref="A437:A438"/>
    <mergeCell ref="B437:B438"/>
    <mergeCell ref="C437:C438"/>
    <mergeCell ref="D437:F437"/>
    <mergeCell ref="G437:I437"/>
    <mergeCell ref="J437:L437"/>
    <mergeCell ref="M437:O437"/>
    <mergeCell ref="D431:G431"/>
    <mergeCell ref="J431:K431"/>
    <mergeCell ref="L431:M431"/>
    <mergeCell ref="D432:G432"/>
    <mergeCell ref="J432:K432"/>
    <mergeCell ref="L432:M432"/>
    <mergeCell ref="D429:G429"/>
    <mergeCell ref="J429:K429"/>
    <mergeCell ref="L429:M429"/>
    <mergeCell ref="D430:G430"/>
    <mergeCell ref="J430:K430"/>
    <mergeCell ref="L430:M430"/>
    <mergeCell ref="D427:G427"/>
    <mergeCell ref="J427:K427"/>
    <mergeCell ref="L427:M427"/>
    <mergeCell ref="D428:G428"/>
    <mergeCell ref="J428:K428"/>
    <mergeCell ref="L428:M428"/>
    <mergeCell ref="C424:N424"/>
    <mergeCell ref="D425:G425"/>
    <mergeCell ref="J425:K425"/>
    <mergeCell ref="L425:M425"/>
    <mergeCell ref="D426:G426"/>
    <mergeCell ref="J426:K426"/>
    <mergeCell ref="L426:M426"/>
    <mergeCell ref="D422:G422"/>
    <mergeCell ref="J422:K422"/>
    <mergeCell ref="L422:M422"/>
    <mergeCell ref="D423:G423"/>
    <mergeCell ref="J423:K423"/>
    <mergeCell ref="L423:M423"/>
    <mergeCell ref="D420:G420"/>
    <mergeCell ref="J420:K420"/>
    <mergeCell ref="L420:M420"/>
    <mergeCell ref="D421:G421"/>
    <mergeCell ref="J421:K421"/>
    <mergeCell ref="L421:M421"/>
    <mergeCell ref="D418:G418"/>
    <mergeCell ref="J418:K418"/>
    <mergeCell ref="L418:M418"/>
    <mergeCell ref="D419:G419"/>
    <mergeCell ref="J419:K419"/>
    <mergeCell ref="L419:M419"/>
    <mergeCell ref="D416:G416"/>
    <mergeCell ref="J416:K416"/>
    <mergeCell ref="L416:M416"/>
    <mergeCell ref="D417:G417"/>
    <mergeCell ref="J417:K417"/>
    <mergeCell ref="L417:M417"/>
    <mergeCell ref="D414:G414"/>
    <mergeCell ref="J414:K414"/>
    <mergeCell ref="L414:M414"/>
    <mergeCell ref="D415:G415"/>
    <mergeCell ref="J415:K415"/>
    <mergeCell ref="L415:M415"/>
    <mergeCell ref="L410:M411"/>
    <mergeCell ref="N410:N411"/>
    <mergeCell ref="D412:G412"/>
    <mergeCell ref="J412:K412"/>
    <mergeCell ref="L412:M412"/>
    <mergeCell ref="E413:N413"/>
    <mergeCell ref="B410:B411"/>
    <mergeCell ref="C410:C411"/>
    <mergeCell ref="D410:G411"/>
    <mergeCell ref="H410:H411"/>
    <mergeCell ref="I410:I411"/>
    <mergeCell ref="J410:K411"/>
    <mergeCell ref="C402:E402"/>
    <mergeCell ref="C403:E403"/>
    <mergeCell ref="C404:E404"/>
    <mergeCell ref="C405:E405"/>
    <mergeCell ref="C406:E406"/>
    <mergeCell ref="C408:J408"/>
    <mergeCell ref="C397:M397"/>
    <mergeCell ref="C399:E400"/>
    <mergeCell ref="F399:H399"/>
    <mergeCell ref="I399:K399"/>
    <mergeCell ref="L399:N399"/>
    <mergeCell ref="C401:E401"/>
    <mergeCell ref="I390:K390"/>
    <mergeCell ref="L390:N390"/>
    <mergeCell ref="D392:E392"/>
    <mergeCell ref="D393:E393"/>
    <mergeCell ref="D394:E394"/>
    <mergeCell ref="D395:E395"/>
    <mergeCell ref="C386:D386"/>
    <mergeCell ref="E386:F386"/>
    <mergeCell ref="G386:H386"/>
    <mergeCell ref="C387:M387"/>
    <mergeCell ref="C388:N388"/>
    <mergeCell ref="A390:A391"/>
    <mergeCell ref="B390:B391"/>
    <mergeCell ref="C390:C391"/>
    <mergeCell ref="D390:E391"/>
    <mergeCell ref="F390:H390"/>
    <mergeCell ref="C384:D384"/>
    <mergeCell ref="E384:F384"/>
    <mergeCell ref="G384:H384"/>
    <mergeCell ref="C385:D385"/>
    <mergeCell ref="E385:F385"/>
    <mergeCell ref="G385:H385"/>
    <mergeCell ref="C373:N373"/>
    <mergeCell ref="F378:N378"/>
    <mergeCell ref="F379:H379"/>
    <mergeCell ref="C383:H383"/>
    <mergeCell ref="I383:K383"/>
    <mergeCell ref="L383:N383"/>
    <mergeCell ref="M349:O349"/>
    <mergeCell ref="B357:O357"/>
    <mergeCell ref="C361:N361"/>
    <mergeCell ref="C362:N362"/>
    <mergeCell ref="C363:N363"/>
    <mergeCell ref="J371:N371"/>
    <mergeCell ref="A349:A350"/>
    <mergeCell ref="B349:B350"/>
    <mergeCell ref="C349:C350"/>
    <mergeCell ref="D349:F349"/>
    <mergeCell ref="G349:I349"/>
    <mergeCell ref="J349:L349"/>
    <mergeCell ref="C343:N343"/>
    <mergeCell ref="B344:N344"/>
    <mergeCell ref="D345:G345"/>
    <mergeCell ref="J345:K345"/>
    <mergeCell ref="L345:M345"/>
    <mergeCell ref="C347:N347"/>
    <mergeCell ref="C339:N339"/>
    <mergeCell ref="B340:N340"/>
    <mergeCell ref="D341:G341"/>
    <mergeCell ref="J341:K341"/>
    <mergeCell ref="L341:M341"/>
    <mergeCell ref="D342:G342"/>
    <mergeCell ref="J342:K342"/>
    <mergeCell ref="L342:M342"/>
    <mergeCell ref="D337:G337"/>
    <mergeCell ref="J337:K337"/>
    <mergeCell ref="L337:M337"/>
    <mergeCell ref="D338:G338"/>
    <mergeCell ref="J338:K338"/>
    <mergeCell ref="L338:M338"/>
    <mergeCell ref="C333:N333"/>
    <mergeCell ref="B334:N334"/>
    <mergeCell ref="D335:G335"/>
    <mergeCell ref="J335:K335"/>
    <mergeCell ref="L335:M335"/>
    <mergeCell ref="D336:G336"/>
    <mergeCell ref="J336:K336"/>
    <mergeCell ref="L336:M336"/>
    <mergeCell ref="D331:G331"/>
    <mergeCell ref="J331:K331"/>
    <mergeCell ref="L331:M331"/>
    <mergeCell ref="D332:G332"/>
    <mergeCell ref="J332:K332"/>
    <mergeCell ref="L332:M332"/>
    <mergeCell ref="D329:G329"/>
    <mergeCell ref="J329:K329"/>
    <mergeCell ref="L329:M329"/>
    <mergeCell ref="D330:G330"/>
    <mergeCell ref="J330:K330"/>
    <mergeCell ref="L330:M330"/>
    <mergeCell ref="C325:N325"/>
    <mergeCell ref="B326:N326"/>
    <mergeCell ref="D327:G327"/>
    <mergeCell ref="J327:K327"/>
    <mergeCell ref="L327:M327"/>
    <mergeCell ref="D328:G328"/>
    <mergeCell ref="J328:K328"/>
    <mergeCell ref="L328:M328"/>
    <mergeCell ref="C321:N321"/>
    <mergeCell ref="B322:N322"/>
    <mergeCell ref="D323:G323"/>
    <mergeCell ref="J323:K323"/>
    <mergeCell ref="L323:M323"/>
    <mergeCell ref="D324:G324"/>
    <mergeCell ref="J324:K324"/>
    <mergeCell ref="L324:M324"/>
    <mergeCell ref="D319:G319"/>
    <mergeCell ref="J319:K319"/>
    <mergeCell ref="L319:M319"/>
    <mergeCell ref="D320:G320"/>
    <mergeCell ref="J320:K320"/>
    <mergeCell ref="L320:M320"/>
    <mergeCell ref="D317:G317"/>
    <mergeCell ref="J317:K317"/>
    <mergeCell ref="L317:M317"/>
    <mergeCell ref="D318:G318"/>
    <mergeCell ref="J318:K318"/>
    <mergeCell ref="L318:M318"/>
    <mergeCell ref="D315:G315"/>
    <mergeCell ref="J315:K315"/>
    <mergeCell ref="L315:M315"/>
    <mergeCell ref="D316:G316"/>
    <mergeCell ref="J316:K316"/>
    <mergeCell ref="L316:M316"/>
    <mergeCell ref="L311:M312"/>
    <mergeCell ref="N311:N312"/>
    <mergeCell ref="D313:G313"/>
    <mergeCell ref="J313:K313"/>
    <mergeCell ref="L313:M313"/>
    <mergeCell ref="D314:N314"/>
    <mergeCell ref="B311:B312"/>
    <mergeCell ref="C311:C312"/>
    <mergeCell ref="D311:G312"/>
    <mergeCell ref="H311:H312"/>
    <mergeCell ref="I311:I312"/>
    <mergeCell ref="J311:K312"/>
    <mergeCell ref="C303:E303"/>
    <mergeCell ref="C304:E304"/>
    <mergeCell ref="C305:E305"/>
    <mergeCell ref="C306:E306"/>
    <mergeCell ref="C307:E307"/>
    <mergeCell ref="C309:J309"/>
    <mergeCell ref="C298:M298"/>
    <mergeCell ref="C300:E301"/>
    <mergeCell ref="F300:H300"/>
    <mergeCell ref="I300:K300"/>
    <mergeCell ref="L300:N300"/>
    <mergeCell ref="C302:E302"/>
    <mergeCell ref="D290:E290"/>
    <mergeCell ref="D291:E291"/>
    <mergeCell ref="D292:E292"/>
    <mergeCell ref="D293:E293"/>
    <mergeCell ref="C294:M294"/>
    <mergeCell ref="C296:O296"/>
    <mergeCell ref="C285:M285"/>
    <mergeCell ref="C286:N286"/>
    <mergeCell ref="A288:A289"/>
    <mergeCell ref="B288:B289"/>
    <mergeCell ref="C288:C289"/>
    <mergeCell ref="D288:E289"/>
    <mergeCell ref="F288:H288"/>
    <mergeCell ref="I288:K288"/>
    <mergeCell ref="L288:N288"/>
    <mergeCell ref="C283:D283"/>
    <mergeCell ref="E283:F283"/>
    <mergeCell ref="G283:H283"/>
    <mergeCell ref="C284:D284"/>
    <mergeCell ref="E284:F284"/>
    <mergeCell ref="G284:H284"/>
    <mergeCell ref="F276:N276"/>
    <mergeCell ref="F277:H277"/>
    <mergeCell ref="C281:H281"/>
    <mergeCell ref="I281:K281"/>
    <mergeCell ref="L281:N281"/>
    <mergeCell ref="C282:D282"/>
    <mergeCell ref="E282:F282"/>
    <mergeCell ref="G282:H282"/>
    <mergeCell ref="B252:O252"/>
    <mergeCell ref="C256:N256"/>
    <mergeCell ref="C257:N257"/>
    <mergeCell ref="C258:N258"/>
    <mergeCell ref="J269:N269"/>
    <mergeCell ref="C271:N271"/>
    <mergeCell ref="C242:N242"/>
    <mergeCell ref="A244:A245"/>
    <mergeCell ref="B244:B245"/>
    <mergeCell ref="C244:C245"/>
    <mergeCell ref="D244:F244"/>
    <mergeCell ref="G244:I244"/>
    <mergeCell ref="J244:L244"/>
    <mergeCell ref="M244:O244"/>
    <mergeCell ref="C237:N237"/>
    <mergeCell ref="B238:N238"/>
    <mergeCell ref="D239:G239"/>
    <mergeCell ref="J239:K239"/>
    <mergeCell ref="L239:M239"/>
    <mergeCell ref="D240:G240"/>
    <mergeCell ref="J240:K240"/>
    <mergeCell ref="L240:M240"/>
    <mergeCell ref="D235:G235"/>
    <mergeCell ref="J235:K235"/>
    <mergeCell ref="L235:M235"/>
    <mergeCell ref="D236:G236"/>
    <mergeCell ref="J236:K236"/>
    <mergeCell ref="L236:M236"/>
    <mergeCell ref="B232:N232"/>
    <mergeCell ref="D233:G233"/>
    <mergeCell ref="J233:K233"/>
    <mergeCell ref="L233:M233"/>
    <mergeCell ref="D234:G234"/>
    <mergeCell ref="J234:K234"/>
    <mergeCell ref="L234:M234"/>
    <mergeCell ref="D228:M228"/>
    <mergeCell ref="D229:G229"/>
    <mergeCell ref="D230:G230"/>
    <mergeCell ref="J230:K230"/>
    <mergeCell ref="L230:M230"/>
    <mergeCell ref="C231:N231"/>
    <mergeCell ref="C224:N224"/>
    <mergeCell ref="B225:N225"/>
    <mergeCell ref="D226:G226"/>
    <mergeCell ref="J226:K226"/>
    <mergeCell ref="L226:M226"/>
    <mergeCell ref="D227:G227"/>
    <mergeCell ref="J227:K227"/>
    <mergeCell ref="L227:M227"/>
    <mergeCell ref="D222:G222"/>
    <mergeCell ref="J222:K222"/>
    <mergeCell ref="L222:M222"/>
    <mergeCell ref="D223:G223"/>
    <mergeCell ref="J223:K223"/>
    <mergeCell ref="L223:M223"/>
    <mergeCell ref="C218:N218"/>
    <mergeCell ref="B219:N219"/>
    <mergeCell ref="D220:G220"/>
    <mergeCell ref="J220:K220"/>
    <mergeCell ref="L220:M220"/>
    <mergeCell ref="D221:G221"/>
    <mergeCell ref="J221:K221"/>
    <mergeCell ref="L221:M221"/>
    <mergeCell ref="C213:N213"/>
    <mergeCell ref="B214:N214"/>
    <mergeCell ref="D215:N215"/>
    <mergeCell ref="D216:G216"/>
    <mergeCell ref="D217:G217"/>
    <mergeCell ref="J217:K217"/>
    <mergeCell ref="L217:M217"/>
    <mergeCell ref="B210:N210"/>
    <mergeCell ref="D211:G211"/>
    <mergeCell ref="J211:K211"/>
    <mergeCell ref="L211:M211"/>
    <mergeCell ref="D212:G212"/>
    <mergeCell ref="J212:K212"/>
    <mergeCell ref="L212:M212"/>
    <mergeCell ref="C206:N206"/>
    <mergeCell ref="B207:N207"/>
    <mergeCell ref="D208:G208"/>
    <mergeCell ref="J208:K208"/>
    <mergeCell ref="L208:M208"/>
    <mergeCell ref="C209:N209"/>
    <mergeCell ref="C202:N202"/>
    <mergeCell ref="B203:N203"/>
    <mergeCell ref="D204:G204"/>
    <mergeCell ref="J204:K204"/>
    <mergeCell ref="L204:M204"/>
    <mergeCell ref="D205:G205"/>
    <mergeCell ref="J205:K205"/>
    <mergeCell ref="L205:M205"/>
    <mergeCell ref="C198:N198"/>
    <mergeCell ref="B199:N199"/>
    <mergeCell ref="D200:G200"/>
    <mergeCell ref="J200:K200"/>
    <mergeCell ref="L200:M200"/>
    <mergeCell ref="D201:G201"/>
    <mergeCell ref="J201:K201"/>
    <mergeCell ref="L201:M201"/>
    <mergeCell ref="D194:G194"/>
    <mergeCell ref="J194:K194"/>
    <mergeCell ref="L194:M194"/>
    <mergeCell ref="C195:N195"/>
    <mergeCell ref="B196:N196"/>
    <mergeCell ref="D197:G197"/>
    <mergeCell ref="J197:K197"/>
    <mergeCell ref="L197:M197"/>
    <mergeCell ref="B190:N190"/>
    <mergeCell ref="D191:G191"/>
    <mergeCell ref="J191:K191"/>
    <mergeCell ref="L191:M191"/>
    <mergeCell ref="C192:N192"/>
    <mergeCell ref="B193:N193"/>
    <mergeCell ref="C186:N186"/>
    <mergeCell ref="B187:N187"/>
    <mergeCell ref="D188:G188"/>
    <mergeCell ref="J188:K188"/>
    <mergeCell ref="L188:M188"/>
    <mergeCell ref="C189:N189"/>
    <mergeCell ref="D184:G184"/>
    <mergeCell ref="J184:K184"/>
    <mergeCell ref="L184:M184"/>
    <mergeCell ref="D185:G185"/>
    <mergeCell ref="J185:K185"/>
    <mergeCell ref="L185:M185"/>
    <mergeCell ref="D182:G182"/>
    <mergeCell ref="J182:K182"/>
    <mergeCell ref="L182:M182"/>
    <mergeCell ref="D183:G183"/>
    <mergeCell ref="J183:K183"/>
    <mergeCell ref="L183:M183"/>
    <mergeCell ref="D180:G180"/>
    <mergeCell ref="J180:K180"/>
    <mergeCell ref="L180:M180"/>
    <mergeCell ref="D181:G181"/>
    <mergeCell ref="J181:K181"/>
    <mergeCell ref="L181:M181"/>
    <mergeCell ref="L176:M177"/>
    <mergeCell ref="N176:N177"/>
    <mergeCell ref="D178:G178"/>
    <mergeCell ref="J178:K178"/>
    <mergeCell ref="L178:M178"/>
    <mergeCell ref="E179:N179"/>
    <mergeCell ref="C174:J174"/>
    <mergeCell ref="B176:B177"/>
    <mergeCell ref="C176:C177"/>
    <mergeCell ref="D176:G177"/>
    <mergeCell ref="H176:H177"/>
    <mergeCell ref="I176:I177"/>
    <mergeCell ref="J176:K177"/>
    <mergeCell ref="C167:E167"/>
    <mergeCell ref="C168:E168"/>
    <mergeCell ref="C169:E169"/>
    <mergeCell ref="C170:E170"/>
    <mergeCell ref="C171:E171"/>
    <mergeCell ref="C172:E172"/>
    <mergeCell ref="D161:E161"/>
    <mergeCell ref="C163:M163"/>
    <mergeCell ref="C165:E166"/>
    <mergeCell ref="F165:H165"/>
    <mergeCell ref="I165:K165"/>
    <mergeCell ref="L165:N165"/>
    <mergeCell ref="L154:N154"/>
    <mergeCell ref="D156:E156"/>
    <mergeCell ref="D157:E157"/>
    <mergeCell ref="D158:E158"/>
    <mergeCell ref="D159:E159"/>
    <mergeCell ref="D160:E160"/>
    <mergeCell ref="C150:D150"/>
    <mergeCell ref="E150:F150"/>
    <mergeCell ref="G150:H150"/>
    <mergeCell ref="C152:M152"/>
    <mergeCell ref="A154:A155"/>
    <mergeCell ref="B154:B155"/>
    <mergeCell ref="C154:C155"/>
    <mergeCell ref="D154:E155"/>
    <mergeCell ref="F154:H154"/>
    <mergeCell ref="I154:K154"/>
    <mergeCell ref="C148:D148"/>
    <mergeCell ref="E148:F148"/>
    <mergeCell ref="G148:H148"/>
    <mergeCell ref="C149:D149"/>
    <mergeCell ref="E149:F149"/>
    <mergeCell ref="G149:H149"/>
    <mergeCell ref="C137:N137"/>
    <mergeCell ref="F142:N142"/>
    <mergeCell ref="F143:H143"/>
    <mergeCell ref="C147:H147"/>
    <mergeCell ref="I147:K147"/>
    <mergeCell ref="L147:N147"/>
    <mergeCell ref="M109:O109"/>
    <mergeCell ref="B117:O117"/>
    <mergeCell ref="C121:N121"/>
    <mergeCell ref="C122:N122"/>
    <mergeCell ref="C123:N123"/>
    <mergeCell ref="J135:N135"/>
    <mergeCell ref="D105:G105"/>
    <mergeCell ref="J105:K105"/>
    <mergeCell ref="L105:M105"/>
    <mergeCell ref="C107:N107"/>
    <mergeCell ref="A109:A110"/>
    <mergeCell ref="B109:B110"/>
    <mergeCell ref="C109:C110"/>
    <mergeCell ref="D109:F109"/>
    <mergeCell ref="G109:I109"/>
    <mergeCell ref="J109:L109"/>
    <mergeCell ref="D101:G101"/>
    <mergeCell ref="J101:K101"/>
    <mergeCell ref="L101:M101"/>
    <mergeCell ref="C102:N102"/>
    <mergeCell ref="B103:N103"/>
    <mergeCell ref="D104:G104"/>
    <mergeCell ref="J104:K104"/>
    <mergeCell ref="L104:M104"/>
    <mergeCell ref="C97:N97"/>
    <mergeCell ref="B98:N98"/>
    <mergeCell ref="D99:G99"/>
    <mergeCell ref="J99:K99"/>
    <mergeCell ref="L99:M99"/>
    <mergeCell ref="D100:G100"/>
    <mergeCell ref="J100:K100"/>
    <mergeCell ref="L100:M100"/>
    <mergeCell ref="E94:N94"/>
    <mergeCell ref="D95:G95"/>
    <mergeCell ref="J95:K95"/>
    <mergeCell ref="L95:M95"/>
    <mergeCell ref="D96:G96"/>
    <mergeCell ref="J96:K96"/>
    <mergeCell ref="L96:M96"/>
    <mergeCell ref="D91:G91"/>
    <mergeCell ref="J91:K91"/>
    <mergeCell ref="L91:M91"/>
    <mergeCell ref="D92:G92"/>
    <mergeCell ref="J92:K92"/>
    <mergeCell ref="L92:M92"/>
    <mergeCell ref="D89:G89"/>
    <mergeCell ref="J89:K89"/>
    <mergeCell ref="L89:M89"/>
    <mergeCell ref="D90:G90"/>
    <mergeCell ref="J90:K90"/>
    <mergeCell ref="L90:M90"/>
    <mergeCell ref="D87:G87"/>
    <mergeCell ref="J87:K87"/>
    <mergeCell ref="L87:M87"/>
    <mergeCell ref="D88:G88"/>
    <mergeCell ref="J88:K88"/>
    <mergeCell ref="L88:M88"/>
    <mergeCell ref="B83:N83"/>
    <mergeCell ref="E84:N84"/>
    <mergeCell ref="D85:G85"/>
    <mergeCell ref="J85:K85"/>
    <mergeCell ref="L85:M85"/>
    <mergeCell ref="D86:G86"/>
    <mergeCell ref="J86:K86"/>
    <mergeCell ref="L86:M86"/>
    <mergeCell ref="C79:N79"/>
    <mergeCell ref="B80:N80"/>
    <mergeCell ref="D81:G81"/>
    <mergeCell ref="J81:K81"/>
    <mergeCell ref="L81:M81"/>
    <mergeCell ref="C82:N82"/>
    <mergeCell ref="B76:N76"/>
    <mergeCell ref="D77:G77"/>
    <mergeCell ref="J77:K77"/>
    <mergeCell ref="L77:M77"/>
    <mergeCell ref="D78:G78"/>
    <mergeCell ref="J78:K78"/>
    <mergeCell ref="L78:M78"/>
    <mergeCell ref="C72:N72"/>
    <mergeCell ref="B73:N73"/>
    <mergeCell ref="D74:G74"/>
    <mergeCell ref="J74:K74"/>
    <mergeCell ref="L74:M74"/>
    <mergeCell ref="C75:N75"/>
    <mergeCell ref="B69:N69"/>
    <mergeCell ref="D70:G70"/>
    <mergeCell ref="J70:K70"/>
    <mergeCell ref="L70:M70"/>
    <mergeCell ref="D71:G71"/>
    <mergeCell ref="J71:K71"/>
    <mergeCell ref="L71:M71"/>
    <mergeCell ref="C65:N65"/>
    <mergeCell ref="B66:N66"/>
    <mergeCell ref="D67:G67"/>
    <mergeCell ref="J67:K67"/>
    <mergeCell ref="L67:M67"/>
    <mergeCell ref="C68:N68"/>
    <mergeCell ref="C61:N61"/>
    <mergeCell ref="B62:N62"/>
    <mergeCell ref="D63:G63"/>
    <mergeCell ref="J63:K63"/>
    <mergeCell ref="L63:M63"/>
    <mergeCell ref="D64:G64"/>
    <mergeCell ref="J64:K64"/>
    <mergeCell ref="L64:M64"/>
    <mergeCell ref="B58:N58"/>
    <mergeCell ref="D59:G59"/>
    <mergeCell ref="J59:K59"/>
    <mergeCell ref="L59:M59"/>
    <mergeCell ref="D60:G60"/>
    <mergeCell ref="J60:K60"/>
    <mergeCell ref="L60:M60"/>
    <mergeCell ref="C54:N54"/>
    <mergeCell ref="B55:N55"/>
    <mergeCell ref="D56:G56"/>
    <mergeCell ref="J56:K56"/>
    <mergeCell ref="L56:M56"/>
    <mergeCell ref="C57:N57"/>
    <mergeCell ref="D52:G52"/>
    <mergeCell ref="J52:K52"/>
    <mergeCell ref="L52:M52"/>
    <mergeCell ref="D53:G53"/>
    <mergeCell ref="J53:K53"/>
    <mergeCell ref="L53:M53"/>
    <mergeCell ref="D48:G48"/>
    <mergeCell ref="J48:K48"/>
    <mergeCell ref="L48:M48"/>
    <mergeCell ref="C49:N49"/>
    <mergeCell ref="B50:N50"/>
    <mergeCell ref="D51:G51"/>
    <mergeCell ref="J51:K51"/>
    <mergeCell ref="L51:M51"/>
    <mergeCell ref="E45:N45"/>
    <mergeCell ref="D46:G46"/>
    <mergeCell ref="J46:K46"/>
    <mergeCell ref="L46:M46"/>
    <mergeCell ref="D47:G47"/>
    <mergeCell ref="J47:K47"/>
    <mergeCell ref="L47:M47"/>
    <mergeCell ref="L42:M43"/>
    <mergeCell ref="N42:N43"/>
    <mergeCell ref="P42:Q43"/>
    <mergeCell ref="D44:G44"/>
    <mergeCell ref="J44:K44"/>
    <mergeCell ref="L44:M44"/>
    <mergeCell ref="B42:B43"/>
    <mergeCell ref="C42:C43"/>
    <mergeCell ref="D42:G43"/>
    <mergeCell ref="H42:H43"/>
    <mergeCell ref="I42:I43"/>
    <mergeCell ref="J42:K43"/>
    <mergeCell ref="C34:E34"/>
    <mergeCell ref="C35:E35"/>
    <mergeCell ref="C36:E36"/>
    <mergeCell ref="C37:E37"/>
    <mergeCell ref="C38:E38"/>
    <mergeCell ref="C40:J40"/>
    <mergeCell ref="D28:E28"/>
    <mergeCell ref="C30:N30"/>
    <mergeCell ref="C32:E33"/>
    <mergeCell ref="F32:H32"/>
    <mergeCell ref="I32:K32"/>
    <mergeCell ref="L32:N32"/>
    <mergeCell ref="D22:E22"/>
    <mergeCell ref="D23:E23"/>
    <mergeCell ref="D24:E24"/>
    <mergeCell ref="D25:E25"/>
    <mergeCell ref="D26:E26"/>
    <mergeCell ref="D27:E27"/>
    <mergeCell ref="C18:M18"/>
    <mergeCell ref="A20:A21"/>
    <mergeCell ref="B20:B21"/>
    <mergeCell ref="C20:C21"/>
    <mergeCell ref="D20:E21"/>
    <mergeCell ref="F20:H20"/>
    <mergeCell ref="I20:K20"/>
    <mergeCell ref="L20:N20"/>
    <mergeCell ref="C15:D15"/>
    <mergeCell ref="E15:F15"/>
    <mergeCell ref="G15:H15"/>
    <mergeCell ref="C16:D16"/>
    <mergeCell ref="E16:F16"/>
    <mergeCell ref="G16:H16"/>
    <mergeCell ref="J1:N1"/>
    <mergeCell ref="C3:N3"/>
    <mergeCell ref="C13:H13"/>
    <mergeCell ref="I13:K13"/>
    <mergeCell ref="L13:N13"/>
    <mergeCell ref="C14:D14"/>
    <mergeCell ref="E14:F14"/>
    <mergeCell ref="G14:H14"/>
  </mergeCells>
  <pageMargins left="0.11811023622047245" right="0" top="0.15748031496062992" bottom="0.15748031496062992" header="0.31496062992125984" footer="0.31496062992125984"/>
  <pageSetup scale="65" orientation="portrait" r:id="rId1"/>
  <rowBreaks count="28" manualBreakCount="28">
    <brk id="67" max="14" man="1"/>
    <brk id="134" max="14" man="1"/>
    <brk id="201" max="14" man="1"/>
    <brk id="268" max="14" man="1"/>
    <brk id="334" max="14" man="1"/>
    <brk id="370" max="14" man="1"/>
    <brk id="434" max="14" man="1"/>
    <brk id="458" max="14" man="1"/>
    <brk id="522" max="14" man="1"/>
    <brk id="545" max="14" man="1"/>
    <brk id="606" max="14" man="1"/>
    <brk id="633" max="14" man="1"/>
    <brk id="694" max="14" man="1"/>
    <brk id="722" max="14" man="1"/>
    <brk id="791" max="14" man="1"/>
    <brk id="819" max="14" man="1"/>
    <brk id="857" max="14" man="1"/>
    <brk id="893" max="14" man="1"/>
    <brk id="965" max="14" man="1"/>
    <brk id="1005" max="14" man="1"/>
    <brk id="1054" max="14" man="1"/>
    <brk id="1095" max="14" man="1"/>
    <brk id="1123" max="14" man="1"/>
    <brk id="1180" max="14" man="1"/>
    <brk id="1205" max="14" man="1"/>
    <brk id="1265" max="14" man="1"/>
    <brk id="1309" max="14" man="1"/>
    <brk id="1369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</vt:lpstr>
      <vt:lpstr>звІт!Область_печати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2019-02-28T13:00:05Z</dcterms:created>
  <dcterms:modified xsi:type="dcterms:W3CDTF">2019-02-28T13:04:08Z</dcterms:modified>
</cp:coreProperties>
</file>